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01" firstSheet="2" activeTab="17"/>
  </bookViews>
  <sheets>
    <sheet name="Диаграмма1" sheetId="1" r:id="rId1"/>
    <sheet name="результаты" sheetId="2" r:id="rId2"/>
    <sheet name="о1 " sheetId="3" r:id="rId3"/>
    <sheet name="о2" sheetId="4" r:id="rId4"/>
    <sheet name="о3" sheetId="5" r:id="rId5"/>
    <sheet name="о4" sheetId="6" r:id="rId6"/>
    <sheet name="о5" sheetId="7" r:id="rId7"/>
    <sheet name="о6" sheetId="8" r:id="rId8"/>
    <sheet name="о7" sheetId="9" r:id="rId9"/>
    <sheet name="о8" sheetId="10" r:id="rId10"/>
    <sheet name="О9" sheetId="11" r:id="rId11"/>
    <sheet name="О10" sheetId="12" r:id="rId12"/>
    <sheet name="О11" sheetId="13" r:id="rId13"/>
    <sheet name="О12" sheetId="14" r:id="rId14"/>
    <sheet name="О13" sheetId="15" r:id="rId15"/>
    <sheet name="О14" sheetId="16" r:id="rId16"/>
    <sheet name="О15" sheetId="17" r:id="rId17"/>
    <sheet name="О16" sheetId="18" r:id="rId18"/>
  </sheets>
  <definedNames>
    <definedName name="_xlnm.Print_Titles" localSheetId="12">'О11'!$A:$B</definedName>
    <definedName name="_xlnm.Print_Area" localSheetId="2">'о1 '!$A$1:$J$18</definedName>
    <definedName name="_xlnm.Print_Area" localSheetId="11">'О10'!$A$1:$J$16</definedName>
    <definedName name="_xlnm.Print_Area" localSheetId="12">'О11'!$A$2:$T$17</definedName>
    <definedName name="_xlnm.Print_Area" localSheetId="13">'О12'!$A$1:$L$16</definedName>
    <definedName name="_xlnm.Print_Area" localSheetId="14">'О13'!$A$1:$L$16</definedName>
    <definedName name="_xlnm.Print_Area" localSheetId="15">'О14'!$A$1:$L$16</definedName>
    <definedName name="_xlnm.Print_Area" localSheetId="16">'О15'!$A$1:$R$16</definedName>
    <definedName name="_xlnm.Print_Area" localSheetId="17">'О16'!$A$1:$L$16</definedName>
    <definedName name="_xlnm.Print_Area" localSheetId="3">'о2'!$A$1:$L$16</definedName>
    <definedName name="_xlnm.Print_Area" localSheetId="4">'о3'!$A$1:$N$16</definedName>
    <definedName name="_xlnm.Print_Area" localSheetId="5">'о4'!$A$1:$J$16</definedName>
    <definedName name="_xlnm.Print_Area" localSheetId="6">'о5'!$A$1:$H$16</definedName>
    <definedName name="_xlnm.Print_Area" localSheetId="7">'о6'!$A$1:$H$16</definedName>
    <definedName name="_xlnm.Print_Area" localSheetId="8">'о7'!$A$1:$M$16</definedName>
    <definedName name="_xlnm.Print_Area" localSheetId="9">'о8'!$A$1:$M$16</definedName>
    <definedName name="_xlnm.Print_Area" localSheetId="10">'О9'!$A$1:$K$16</definedName>
  </definedNames>
  <calcPr fullCalcOnLoad="1"/>
</workbook>
</file>

<file path=xl/sharedStrings.xml><?xml version="1.0" encoding="utf-8"?>
<sst xmlns="http://schemas.openxmlformats.org/spreadsheetml/2006/main" count="600" uniqueCount="228">
  <si>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</si>
  <si>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</si>
  <si>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</si>
  <si>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</si>
  <si>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</si>
  <si>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</si>
  <si>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</si>
  <si>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</si>
  <si>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</si>
  <si>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</si>
  <si>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</si>
  <si>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</si>
  <si>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</si>
  <si>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</si>
  <si>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</si>
  <si>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</si>
  <si>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</si>
  <si>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</si>
  <si>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</si>
  <si>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</si>
  <si>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</si>
  <si>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</si>
  <si>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</si>
  <si>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</si>
  <si>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</si>
  <si>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</si>
  <si>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</si>
  <si>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</si>
  <si>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</si>
  <si>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</si>
  <si>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</si>
  <si>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</si>
  <si>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</si>
  <si>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</si>
  <si>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</si>
  <si>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</si>
  <si>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</si>
  <si>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</si>
  <si>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</si>
  <si>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</si>
  <si>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</si>
  <si>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</si>
  <si>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</si>
  <si>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</si>
  <si>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</si>
  <si>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</si>
  <si>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</si>
  <si>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</si>
  <si>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</si>
  <si>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</si>
  <si>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</si>
  <si>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</si>
  <si>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</si>
  <si>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</si>
  <si>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</si>
  <si>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</si>
  <si>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</si>
  <si>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</si>
  <si>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</si>
  <si>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</si>
  <si>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</si>
  <si>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</si>
  <si>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</si>
  <si>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</si>
  <si>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</si>
  <si>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</si>
  <si>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</si>
  <si>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</si>
  <si>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</si>
  <si>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</si>
  <si>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</si>
  <si>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</si>
  <si>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</si>
  <si>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</si>
  <si>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</si>
  <si>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</si>
  <si>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</si>
  <si>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</si>
  <si>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</si>
  <si>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</si>
  <si>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</si>
  <si>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</si>
  <si>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</si>
  <si>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</si>
  <si>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</si>
  <si>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</si>
  <si>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</si>
  <si>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</si>
  <si>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</si>
  <si>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</si>
  <si>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</si>
  <si>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</si>
  <si>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</si>
  <si>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</si>
  <si>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</si>
  <si>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</si>
  <si>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</si>
  <si>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</si>
  <si>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</si>
  <si>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</si>
  <si>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</si>
  <si>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</si>
  <si>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</si>
  <si>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</si>
  <si>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</si>
  <si>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</si>
  <si>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</si>
  <si>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</si>
  <si>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</si>
  <si>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</si>
  <si>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</si>
  <si>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</si>
  <si>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</si>
  <si>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</si>
  <si>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</si>
  <si>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</si>
  <si>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</si>
  <si>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</si>
  <si>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</si>
  <si>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</si>
  <si>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</si>
  <si>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</si>
  <si>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</si>
  <si>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</si>
  <si>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</si>
  <si>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</si>
  <si>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</si>
  <si>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</si>
  <si>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</si>
  <si>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</si>
  <si>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</si>
  <si>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</si>
  <si>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</si>
  <si>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</si>
  <si>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</si>
  <si>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</si>
  <si>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</si>
  <si>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</si>
  <si>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</si>
  <si>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</si>
  <si>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</si>
  <si>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</si>
  <si>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</si>
  <si>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</si>
  <si>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</si>
  <si>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</si>
  <si>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</si>
  <si>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</si>
  <si>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</si>
  <si>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</si>
  <si>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</si>
  <si>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</si>
  <si>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</si>
  <si>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</si>
  <si>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</si>
  <si>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</si>
  <si>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</si>
  <si>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</si>
  <si>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</si>
  <si>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</si>
  <si>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</si>
  <si>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</si>
  <si>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</si>
  <si>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</si>
  <si>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</si>
  <si>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</si>
  <si>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</si>
  <si>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</si>
  <si>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</si>
  <si>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Аттиковское сельское поселение</t>
  </si>
  <si>
    <t>Андреево-Базарское сельское поселение</t>
  </si>
  <si>
    <t>Байгуловское  сельское поселение</t>
  </si>
  <si>
    <t>Еметкинское сельское поселение</t>
  </si>
  <si>
    <t>Карамышевское сельское поселение</t>
  </si>
  <si>
    <t>Карачевское сельское поселение</t>
  </si>
  <si>
    <t>Козловское городское поселение</t>
  </si>
  <si>
    <t>Солдыбаевское сельское поселение</t>
  </si>
  <si>
    <t>Тюрлеминское сельское поселение</t>
  </si>
  <si>
    <t>Янгильдинское сельское поселение</t>
  </si>
  <si>
    <t>Байгуловское сельское поселение</t>
  </si>
  <si>
    <t>Карачевское  сельское поселение</t>
  </si>
  <si>
    <t>Тюрлеминское сельское  поселение</t>
  </si>
  <si>
    <t xml:space="preserve">Еметкинское сельское поселение </t>
  </si>
  <si>
    <t>Солдыбаевское  сельское поселение</t>
  </si>
  <si>
    <t xml:space="preserve">Козловское городское поселение </t>
  </si>
  <si>
    <t xml:space="preserve">Аттиковское  сельское поселение </t>
  </si>
  <si>
    <t xml:space="preserve">Байгуловское сельское поселение </t>
  </si>
  <si>
    <t>Андреево-Базарское  сельское поселение</t>
  </si>
  <si>
    <t>Козловское городское  поселение</t>
  </si>
  <si>
    <t>Тюрлеминское  сельское поселение</t>
  </si>
  <si>
    <t>Плановые показатели объема расходов бюджета поселений на 2011 год</t>
  </si>
  <si>
    <t>Плановые показатели объема расходов бюджета  поселений за счет субвенций и субсидий
из бюджета муниципального района на 2011 год</t>
  </si>
  <si>
    <t>Прогноз поступления доходов в бюджет  поселений  на 2011 год</t>
  </si>
  <si>
    <t>Прогноз поступления субвенций из бюджета муниципального района  в бюджет поселений на 2011 год</t>
  </si>
  <si>
    <t>Прогноз поступления доходов в бюджет поселений  на 2011 год</t>
  </si>
  <si>
    <t>Прогноз поступления субвенций из бюджета муниципального района  в бюджет поселений на 2011 год"</t>
  </si>
  <si>
    <t>Прогноз поступления субсидий из  бюджета муниципального района в бюджет поселений  на 2011 год</t>
  </si>
  <si>
    <t>Прогноз поступления налоговых и неналоговых доходов в бюджеты поселений  на 2011 год</t>
  </si>
  <si>
    <t>Прогноз поступления доходов от предпринимательской и иной приносящей доход деятельности в бюджеты поселений  на 2011 год</t>
  </si>
  <si>
    <t>Плановые показатели объема расходов бюджета поселений  за счет субвенций и субсидий
из бюджета муниципального района на 2011 год</t>
  </si>
  <si>
    <t>Прогноз поступления субвенций из  бюджета муниципального района в бюджет поселений  на 2011 год</t>
  </si>
  <si>
    <t>Прогноз поступления субсидий из бюджета муниципального района  в бюджет поселений на 2011 год</t>
  </si>
  <si>
    <t>Прогноз поступления налоговых и неналоговых доходов в бюджеты поселений на 2011 год</t>
  </si>
  <si>
    <t>Прогноз поступления доходов от предпринимательской и иной приносящей доход деятельности в бюджеты поселений на 2011 год</t>
  </si>
  <si>
    <t>Плановые показатели объема расходов бюджета поселений за счет субвенций и субсидий из бюджета муниципального района  на 2011 год</t>
  </si>
  <si>
    <t>Прогноз поступления доходов в бюджет поселений на 2011 год</t>
  </si>
  <si>
    <t>Прогноз поступления субвенций из бюджета муниципального района в бюджет поселений  на 2011 год</t>
  </si>
  <si>
    <t>Прогноз поступления субсидий из  бюджета муниципального района в бюджет поселений на 2011 год</t>
  </si>
  <si>
    <t>Прогноз поступления налоговых и неналоговых доходов в бюджет поселений на 2011 год</t>
  </si>
  <si>
    <t>Прогноз поступления доходов от предпринимательской и иной приносящей доход деятельности в бюджет поселений на 2011 г.</t>
  </si>
  <si>
    <t xml:space="preserve">Плановые показатели объема капитальных расходов бюджета  поселений на 2011 год (ЭК 310) </t>
  </si>
  <si>
    <t>Плановые показатели объема расходов бюджета  поселений  на 2011 год</t>
  </si>
  <si>
    <t>Плановые показатели объема расходов бюджета  поселений на 2011 год</t>
  </si>
  <si>
    <t xml:space="preserve">Плановые показатели объема капитальных расходов бюджета поселений  на 2011 год (ЭК 310) </t>
  </si>
  <si>
    <t>Плановые показатели объема капитальных расходов бюджета поселений  на 2011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</si>
  <si>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2011 год (ЭК 310) без учета капитальных расходов за счет и субсидий из бюджета муниципального района</t>
  </si>
  <si>
    <t>Плановые показатели объема расходов бюджета поселений за счет субвенций  и субсидий из бюджета муниципального района на 2011 год</t>
  </si>
  <si>
    <t>по данным УФНС России по  Чувашской Республике</t>
  </si>
  <si>
    <t>Расчет индикатора  О3 "Доля социально значимых расходов в расходах бюджета  поселений"</t>
  </si>
  <si>
    <t xml:space="preserve">Расчет индикатора О8 "Отношение краткосрочного (до одного года) долга к доходам бюджета поселений" </t>
  </si>
  <si>
    <t>Расчет индикатора О12 "Соблюдение ограничения дефицита бюджета поселений, установленного Бюджетным кодексом Российской Федерации"</t>
  </si>
  <si>
    <t>Кредиторская задолженность на 01.07.2011</t>
  </si>
  <si>
    <t>Кредиторская задолженность на 01.08.2011</t>
  </si>
  <si>
    <t xml:space="preserve">по данным месячного отчета (графа "Назначено") </t>
  </si>
  <si>
    <t>Кредиторская задолженность на 01.09.2011</t>
  </si>
  <si>
    <t>Недоимка по местным налогам на 01.09.2011</t>
  </si>
  <si>
    <t>Недоимка по местным налогам на 01.10.2011</t>
  </si>
  <si>
    <t xml:space="preserve"> Результаты оценки качества управления финансами и платежеспособности поселений Козловского  района   по состоянию на 01.10.2011 г.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</si>
</sst>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9"/>
      <name val="Arial Cyr"/>
      <family val="0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69" fontId="4" fillId="0" borderId="2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2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169" fontId="4" fillId="0" borderId="2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2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2" xfId="0" applyNumberFormat="1" applyFont="1" applyFill="1" applyBorder="1" applyAlignment="1">
      <alignment vertical="center" wrapText="1"/>
    </xf>
    <xf numFmtId="169" fontId="6" fillId="0" borderId="2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2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3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0" fontId="4" fillId="0" borderId="2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2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176" fontId="4" fillId="0" borderId="2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NumberFormat="1" applyFont="1" applyFill="1" applyBorder="1" applyAlignment="1">
      <alignment horizontal="right"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2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2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2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2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9" fontId="6" fillId="0" borderId="2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>
      <alignment vertical="center" wrapText="1"/>
    </xf>
    <xf numFmtId="4" fontId="6" fillId="3" borderId="2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Border="1" applyAlignment="1">
      <alignment/>
    </xf>
    <xf numFmtId="176" fontId="0" fillId="0" borderId="1" xfId="0" applyNumberFormat="1" applyFont="1" applyFill="1" applyBorder="1" applyAlignment="1">
      <alignment wrapText="1"/>
    </xf>
    <xf numFmtId="170" fontId="4" fillId="0" borderId="0" xfId="18" applyNumberFormat="1" applyFont="1" applyFill="1" applyBorder="1" applyAlignment="1">
      <alignment vertical="center" wrapText="1"/>
      <protection/>
    </xf>
    <xf numFmtId="170" fontId="4" fillId="0" borderId="5" xfId="18" applyNumberFormat="1" applyFont="1" applyFill="1" applyBorder="1" applyAlignment="1">
      <alignment vertical="center" wrapText="1"/>
      <protection/>
    </xf>
    <xf numFmtId="176" fontId="4" fillId="0" borderId="0" xfId="0" applyNumberFormat="1" applyFont="1" applyFill="1" applyAlignment="1">
      <alignment vertical="center" wrapText="1"/>
    </xf>
    <xf numFmtId="3" fontId="6" fillId="0" borderId="10" xfId="18" applyNumberFormat="1" applyFont="1" applyFill="1" applyBorder="1" applyAlignment="1">
      <alignment horizontal="right" vertical="top" wrapText="1"/>
      <protection/>
    </xf>
    <xf numFmtId="3" fontId="6" fillId="0" borderId="3" xfId="18" applyNumberFormat="1" applyFont="1" applyFill="1" applyBorder="1" applyAlignment="1">
      <alignment horizontal="right" vertical="top" wrapText="1"/>
      <protection/>
    </xf>
    <xf numFmtId="3" fontId="6" fillId="0" borderId="2" xfId="18" applyNumberFormat="1" applyFont="1" applyFill="1" applyBorder="1" applyAlignment="1">
      <alignment horizontal="right" vertical="top" wrapText="1"/>
      <protection/>
    </xf>
    <xf numFmtId="3" fontId="6" fillId="0" borderId="6" xfId="18" applyNumberFormat="1" applyFont="1" applyFill="1" applyBorder="1" applyAlignment="1">
      <alignment horizontal="right" vertical="top" wrapText="1"/>
      <protection/>
    </xf>
    <xf numFmtId="49" fontId="6" fillId="0" borderId="3" xfId="18" applyNumberFormat="1" applyFont="1" applyFill="1" applyBorder="1" applyAlignment="1">
      <alignment horizontal="right" vertical="top" wrapText="1"/>
      <protection/>
    </xf>
    <xf numFmtId="3" fontId="6" fillId="0" borderId="1" xfId="18" applyNumberFormat="1" applyFont="1" applyFill="1" applyBorder="1" applyAlignment="1">
      <alignment horizontal="right" wrapText="1"/>
      <protection/>
    </xf>
    <xf numFmtId="169" fontId="6" fillId="0" borderId="1" xfId="18" applyNumberFormat="1" applyFont="1" applyFill="1" applyBorder="1" applyAlignment="1">
      <alignment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4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12" xfId="0" applyNumberFormat="1" applyFont="1" applyBorder="1" applyAlignment="1">
      <alignment horizontal="right"/>
    </xf>
    <xf numFmtId="169" fontId="6" fillId="0" borderId="12" xfId="18" applyNumberFormat="1" applyFont="1" applyFill="1" applyBorder="1" applyAlignment="1">
      <alignment vertical="center" wrapText="1"/>
      <protection/>
    </xf>
    <xf numFmtId="169" fontId="15" fillId="0" borderId="5" xfId="0" applyNumberFormat="1" applyFont="1" applyBorder="1" applyAlignment="1" applyProtection="1">
      <alignment vertical="center" wrapText="1"/>
      <protection locked="0"/>
    </xf>
    <xf numFmtId="169" fontId="15" fillId="0" borderId="13" xfId="0" applyNumberFormat="1" applyFont="1" applyBorder="1" applyAlignment="1" applyProtection="1">
      <alignment vertical="center" wrapText="1"/>
      <protection locked="0"/>
    </xf>
    <xf numFmtId="169" fontId="15" fillId="0" borderId="6" xfId="0" applyNumberFormat="1" applyFont="1" applyBorder="1" applyAlignment="1">
      <alignment vertical="center" wrapText="1"/>
    </xf>
    <xf numFmtId="169" fontId="15" fillId="0" borderId="2" xfId="0" applyNumberFormat="1" applyFont="1" applyBorder="1" applyAlignment="1">
      <alignment vertical="center" wrapText="1"/>
    </xf>
    <xf numFmtId="169" fontId="15" fillId="0" borderId="12" xfId="0" applyNumberFormat="1" applyFont="1" applyBorder="1" applyAlignment="1">
      <alignment vertical="center" wrapText="1"/>
    </xf>
    <xf numFmtId="168" fontId="15" fillId="0" borderId="6" xfId="0" applyNumberFormat="1" applyFont="1" applyBorder="1" applyAlignment="1">
      <alignment/>
    </xf>
    <xf numFmtId="168" fontId="15" fillId="0" borderId="2" xfId="0" applyNumberFormat="1" applyFont="1" applyBorder="1" applyAlignment="1">
      <alignment/>
    </xf>
    <xf numFmtId="0" fontId="15" fillId="0" borderId="2" xfId="0" applyFont="1" applyBorder="1" applyAlignment="1">
      <alignment/>
    </xf>
    <xf numFmtId="169" fontId="6" fillId="3" borderId="3" xfId="0" applyNumberFormat="1" applyFont="1" applyFill="1" applyBorder="1" applyAlignment="1">
      <alignment vertical="center" wrapText="1"/>
    </xf>
    <xf numFmtId="169" fontId="6" fillId="0" borderId="12" xfId="0" applyNumberFormat="1" applyFont="1" applyBorder="1" applyAlignment="1">
      <alignment/>
    </xf>
    <xf numFmtId="169" fontId="6" fillId="3" borderId="10" xfId="0" applyNumberFormat="1" applyFont="1" applyFill="1" applyBorder="1" applyAlignment="1">
      <alignment horizontal="right" vertical="center" wrapText="1"/>
    </xf>
    <xf numFmtId="169" fontId="6" fillId="3" borderId="12" xfId="0" applyNumberFormat="1" applyFont="1" applyFill="1" applyBorder="1" applyAlignment="1">
      <alignment horizontal="right"/>
    </xf>
    <xf numFmtId="169" fontId="6" fillId="0" borderId="6" xfId="0" applyNumberFormat="1" applyFont="1" applyBorder="1" applyAlignment="1">
      <alignment vertical="center" wrapText="1"/>
    </xf>
    <xf numFmtId="169" fontId="6" fillId="0" borderId="12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16" fillId="0" borderId="0" xfId="18" applyNumberFormat="1" applyFont="1" applyFill="1" applyBorder="1" applyAlignment="1">
      <alignment vertical="center" wrapText="1"/>
      <protection/>
    </xf>
    <xf numFmtId="169" fontId="6" fillId="0" borderId="14" xfId="18" applyNumberFormat="1" applyFont="1" applyFill="1" applyBorder="1" applyAlignment="1">
      <alignment horizontal="right" vertical="center" wrapText="1"/>
      <protection/>
    </xf>
    <xf numFmtId="169" fontId="15" fillId="0" borderId="5" xfId="0" applyNumberFormat="1" applyFont="1" applyBorder="1" applyAlignment="1" applyProtection="1" quotePrefix="1">
      <alignment vertical="center" wrapText="1"/>
      <protection locked="0"/>
    </xf>
    <xf numFmtId="169" fontId="6" fillId="0" borderId="1" xfId="18" applyNumberFormat="1" applyFont="1" applyFill="1" applyBorder="1" applyAlignment="1">
      <alignment horizontal="left" wrapText="1"/>
      <protection/>
    </xf>
    <xf numFmtId="169" fontId="4" fillId="0" borderId="6" xfId="0" applyNumberFormat="1" applyFont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176" fontId="0" fillId="0" borderId="1" xfId="0" applyNumberFormat="1" applyFont="1" applyBorder="1" applyAlignment="1">
      <alignment/>
    </xf>
    <xf numFmtId="169" fontId="15" fillId="0" borderId="11" xfId="0" applyNumberFormat="1" applyFont="1" applyBorder="1" applyAlignment="1" applyProtection="1" quotePrefix="1">
      <alignment vertical="center" wrapText="1"/>
      <protection locked="0"/>
    </xf>
    <xf numFmtId="169" fontId="15" fillId="0" borderId="6" xfId="0" applyNumberFormat="1" applyFont="1" applyFill="1" applyBorder="1" applyAlignment="1">
      <alignment vertical="center" wrapText="1"/>
    </xf>
    <xf numFmtId="169" fontId="15" fillId="0" borderId="2" xfId="0" applyNumberFormat="1" applyFont="1" applyFill="1" applyBorder="1" applyAlignment="1">
      <alignment vertical="center" wrapText="1"/>
    </xf>
    <xf numFmtId="169" fontId="15" fillId="0" borderId="12" xfId="0" applyNumberFormat="1" applyFont="1" applyFill="1" applyBorder="1" applyAlignment="1">
      <alignment vertical="center" wrapText="1"/>
    </xf>
    <xf numFmtId="168" fontId="15" fillId="0" borderId="6" xfId="0" applyNumberFormat="1" applyFont="1" applyFill="1" applyBorder="1" applyAlignment="1" applyProtection="1">
      <alignment vertical="center" wrapText="1"/>
      <protection locked="0"/>
    </xf>
    <xf numFmtId="168" fontId="15" fillId="0" borderId="2" xfId="0" applyNumberFormat="1" applyFont="1" applyFill="1" applyBorder="1" applyAlignment="1" applyProtection="1">
      <alignment vertical="center" wrapText="1"/>
      <protection locked="0"/>
    </xf>
    <xf numFmtId="168" fontId="15" fillId="0" borderId="12" xfId="0" applyNumberFormat="1" applyFont="1" applyFill="1" applyBorder="1" applyAlignment="1" applyProtection="1">
      <alignment vertical="center" wrapText="1"/>
      <protection locked="0"/>
    </xf>
    <xf numFmtId="168" fontId="15" fillId="0" borderId="12" xfId="0" applyNumberFormat="1" applyFont="1" applyBorder="1" applyAlignment="1">
      <alignment/>
    </xf>
    <xf numFmtId="0" fontId="17" fillId="3" borderId="1" xfId="0" applyFont="1" applyFill="1" applyBorder="1" applyAlignment="1">
      <alignment horizontal="center" vertical="center" wrapText="1"/>
    </xf>
    <xf numFmtId="169" fontId="17" fillId="0" borderId="4" xfId="18" applyNumberFormat="1" applyFont="1" applyFill="1" applyBorder="1" applyAlignment="1">
      <alignment horizontal="center" vertical="center" wrapText="1"/>
      <protection/>
    </xf>
    <xf numFmtId="169" fontId="6" fillId="3" borderId="1" xfId="0" applyNumberFormat="1" applyFont="1" applyFill="1" applyBorder="1" applyAlignment="1">
      <alignment horizontal="right" vertical="center" wrapText="1"/>
    </xf>
    <xf numFmtId="169" fontId="18" fillId="0" borderId="2" xfId="0" applyNumberFormat="1" applyFont="1" applyFill="1" applyBorder="1" applyAlignment="1">
      <alignment vertical="center" wrapText="1"/>
    </xf>
    <xf numFmtId="169" fontId="17" fillId="3" borderId="1" xfId="0" applyNumberFormat="1" applyFont="1" applyFill="1" applyBorder="1" applyAlignment="1">
      <alignment horizontal="right"/>
    </xf>
    <xf numFmtId="0" fontId="17" fillId="3" borderId="0" xfId="0" applyFont="1" applyFill="1" applyAlignment="1">
      <alignment/>
    </xf>
    <xf numFmtId="169" fontId="17" fillId="0" borderId="3" xfId="18" applyNumberFormat="1" applyFont="1" applyFill="1" applyBorder="1" applyAlignment="1">
      <alignment vertical="center" wrapText="1"/>
      <protection/>
    </xf>
    <xf numFmtId="169" fontId="17" fillId="0" borderId="1" xfId="18" applyNumberFormat="1" applyFont="1" applyFill="1" applyBorder="1" applyAlignment="1">
      <alignment horizontal="right" vertical="center" wrapText="1"/>
      <protection/>
    </xf>
    <xf numFmtId="169" fontId="17" fillId="0" borderId="0" xfId="18" applyNumberFormat="1" applyFont="1" applyFill="1" applyBorder="1" applyAlignment="1">
      <alignment vertical="center" wrapText="1"/>
      <protection/>
    </xf>
    <xf numFmtId="0" fontId="14" fillId="0" borderId="0" xfId="0" applyFont="1" applyAlignment="1">
      <alignment horizontal="left"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8"/>
          <c:w val="0.65275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результаты!$A$5</c:f>
              <c:strCache>
                <c:ptCount val="1"/>
                <c:pt idx="0">
                  <c:v>№ п/п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результаты!$A$6:$A$15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результаты!$B$5</c:f>
              <c:strCache>
                <c:ptCount val="1"/>
                <c:pt idx="0">
                  <c:v>Наименование сельских (городских) поселений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результаты!$B$6:$B$15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результаты!$C$5</c:f>
              <c:strCache>
                <c:ptCount val="1"/>
                <c:pt idx="0">
                  <c:v>О1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результаты!$C$6:$C$15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0.0072</c:v>
                </c:pt>
                <c:pt idx="7">
                  <c:v>0</c:v>
                </c:pt>
                <c:pt idx="8">
                  <c:v>0.1512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результаты!$D$5</c:f>
              <c:strCache>
                <c:ptCount val="1"/>
                <c:pt idx="0">
                  <c:v>О2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результаты!$D$6:$D$15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0.2385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результаты!$E$5</c:f>
              <c:strCache>
                <c:ptCount val="1"/>
                <c:pt idx="0">
                  <c:v>О3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результаты!$E$6:$E$15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0.0015</c:v>
                </c:pt>
                <c:pt idx="5">
                  <c:v>0</c:v>
                </c:pt>
                <c:pt idx="6">
                  <c:v>0.126</c:v>
                </c:pt>
                <c:pt idx="7">
                  <c:v>0.11399999999999999</c:v>
                </c:pt>
                <c:pt idx="8">
                  <c:v>0.23249999999999998</c:v>
                </c:pt>
                <c:pt idx="9">
                  <c:v>0.0765</c:v>
                </c:pt>
              </c:numCache>
            </c:numRef>
          </c:val>
        </c:ser>
        <c:ser>
          <c:idx val="5"/>
          <c:order val="5"/>
          <c:tx>
            <c:strRef>
              <c:f>результаты!$F$5</c:f>
              <c:strCache>
                <c:ptCount val="1"/>
                <c:pt idx="0">
                  <c:v>О4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результаты!$F$6:$F$15</c:f>
              <c:numCache>
                <c:ptCount val="10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6"/>
          <c:order val="6"/>
          <c:tx>
            <c:strRef>
              <c:f>результаты!$G$5</c:f>
              <c:strCache>
                <c:ptCount val="1"/>
                <c:pt idx="0">
                  <c:v>О5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результаты!$G$6:$G$15</c:f>
              <c:numCache>
                <c:ptCount val="10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7"/>
          <c:order val="7"/>
          <c:tx>
            <c:strRef>
              <c:f>результаты!$H$5</c:f>
              <c:strCache>
                <c:ptCount val="1"/>
                <c:pt idx="0">
                  <c:v>О6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результаты!$H$6:$H$15</c:f>
              <c:numCache>
                <c:ptCount val="10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8"/>
          <c:order val="8"/>
          <c:tx>
            <c:strRef>
              <c:f>результаты!$I$5</c:f>
              <c:strCache>
                <c:ptCount val="1"/>
                <c:pt idx="0">
                  <c:v>О7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результаты!$I$6:$I$15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9"/>
          <c:order val="9"/>
          <c:tx>
            <c:strRef>
              <c:f>результаты!$J$5</c:f>
              <c:strCache>
                <c:ptCount val="1"/>
                <c:pt idx="0">
                  <c:v>О8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результаты!$J$6:$J$15</c:f>
              <c:numCach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0"/>
          <c:order val="10"/>
          <c:tx>
            <c:strRef>
              <c:f>результаты!$K$5</c:f>
              <c:strCache>
                <c:ptCount val="1"/>
                <c:pt idx="0">
                  <c:v>О9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результаты!$K$6:$K$15</c:f>
              <c:numCach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1"/>
          <c:order val="11"/>
          <c:tx>
            <c:strRef>
              <c:f>результаты!$L$5</c:f>
              <c:strCache>
                <c:ptCount val="1"/>
                <c:pt idx="0">
                  <c:v>О10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результаты!$L$6:$L$15</c:f>
              <c:numCache>
                <c:ptCount val="10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</c:numCache>
            </c:numRef>
          </c:val>
        </c:ser>
        <c:ser>
          <c:idx val="12"/>
          <c:order val="12"/>
          <c:tx>
            <c:strRef>
              <c:f>результаты!$M$5</c:f>
              <c:strCache>
                <c:ptCount val="1"/>
                <c:pt idx="0">
                  <c:v>О11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результаты!$M$6:$M$15</c:f>
              <c:numCach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</c:v>
                </c:pt>
                <c:pt idx="6">
                  <c:v>0</c:v>
                </c:pt>
                <c:pt idx="7">
                  <c:v>0.75</c:v>
                </c:pt>
                <c:pt idx="8">
                  <c:v>0.75</c:v>
                </c:pt>
                <c:pt idx="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результаты!$N$5</c:f>
              <c:strCache>
                <c:ptCount val="1"/>
                <c:pt idx="0">
                  <c:v>О12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результаты!$N$6:$N$15</c:f>
              <c:numCache>
                <c:ptCount val="10"/>
                <c:pt idx="0">
                  <c:v>0.75</c:v>
                </c:pt>
                <c:pt idx="1">
                  <c:v>0</c:v>
                </c:pt>
                <c:pt idx="2">
                  <c:v>0</c:v>
                </c:pt>
                <c:pt idx="3">
                  <c:v>0.75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0.75</c:v>
                </c:pt>
              </c:numCache>
            </c:numRef>
          </c:val>
        </c:ser>
        <c:ser>
          <c:idx val="14"/>
          <c:order val="14"/>
          <c:tx>
            <c:strRef>
              <c:f>результаты!$O$5</c:f>
              <c:strCache>
                <c:ptCount val="1"/>
                <c:pt idx="0">
                  <c:v>О13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результаты!$O$6:$O$15</c:f>
              <c:numCach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5"/>
          <c:order val="15"/>
          <c:tx>
            <c:strRef>
              <c:f>результаты!$P$5</c:f>
              <c:strCache>
                <c:ptCount val="1"/>
                <c:pt idx="0">
                  <c:v>О14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результаты!$P$6:$P$15</c:f>
              <c:numCach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6"/>
          <c:order val="16"/>
          <c:tx>
            <c:strRef>
              <c:f>результаты!$Q$5</c:f>
              <c:strCache>
                <c:ptCount val="1"/>
                <c:pt idx="0">
                  <c:v>О15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результаты!$Q$6:$Q$15</c:f>
              <c:numCache>
                <c:ptCount val="10"/>
                <c:pt idx="0">
                  <c:v>0.744</c:v>
                </c:pt>
                <c:pt idx="1">
                  <c:v>0.528</c:v>
                </c:pt>
                <c:pt idx="2">
                  <c:v>0.384</c:v>
                </c:pt>
                <c:pt idx="3">
                  <c:v>0.624</c:v>
                </c:pt>
                <c:pt idx="4">
                  <c:v>0</c:v>
                </c:pt>
                <c:pt idx="5">
                  <c:v>0.72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0.768</c:v>
                </c:pt>
              </c:numCache>
            </c:numRef>
          </c:val>
        </c:ser>
        <c:ser>
          <c:idx val="17"/>
          <c:order val="17"/>
          <c:tx>
            <c:strRef>
              <c:f>результаты!$R$5</c:f>
              <c:strCache>
                <c:ptCount val="1"/>
                <c:pt idx="0">
                  <c:v>О16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результаты!$R$6:$R$15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0.869</c:v>
                </c:pt>
                <c:pt idx="4">
                  <c:v>0.921</c:v>
                </c:pt>
                <c:pt idx="5">
                  <c:v>0.926</c:v>
                </c:pt>
                <c:pt idx="6">
                  <c:v>0.965</c:v>
                </c:pt>
                <c:pt idx="7">
                  <c:v>1</c:v>
                </c:pt>
                <c:pt idx="8">
                  <c:v>1</c:v>
                </c:pt>
                <c:pt idx="9">
                  <c:v>0.898</c:v>
                </c:pt>
              </c:numCache>
            </c:numRef>
          </c:val>
        </c:ser>
        <c:ser>
          <c:idx val="18"/>
          <c:order val="18"/>
          <c:tx>
            <c:strRef>
              <c:f>результаты!$S$5</c:f>
              <c:strCache>
                <c:ptCount val="1"/>
                <c:pt idx="0">
                  <c:v>Всего:                  (в баллах)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результаты!$S$6:$S$15</c:f>
              <c:numCache>
                <c:ptCount val="10"/>
                <c:pt idx="0">
                  <c:v>11.344</c:v>
                </c:pt>
                <c:pt idx="1">
                  <c:v>10.378</c:v>
                </c:pt>
                <c:pt idx="2">
                  <c:v>10.234</c:v>
                </c:pt>
                <c:pt idx="3">
                  <c:v>11.093</c:v>
                </c:pt>
                <c:pt idx="4">
                  <c:v>9.772499999999999</c:v>
                </c:pt>
                <c:pt idx="5">
                  <c:v>9.746</c:v>
                </c:pt>
                <c:pt idx="6">
                  <c:v>9.4367</c:v>
                </c:pt>
                <c:pt idx="7">
                  <c:v>9.964</c:v>
                </c:pt>
                <c:pt idx="8">
                  <c:v>10.233699999999999</c:v>
                </c:pt>
                <c:pt idx="9">
                  <c:v>10.592500000000001</c:v>
                </c:pt>
              </c:numCache>
            </c:numRef>
          </c:val>
        </c:ser>
        <c:axId val="12445202"/>
        <c:axId val="44897955"/>
      </c:barChart>
      <c:catAx>
        <c:axId val="12445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97955"/>
        <c:crosses val="autoZero"/>
        <c:auto val="1"/>
        <c:lblOffset val="100"/>
        <c:noMultiLvlLbl val="0"/>
      </c:catAx>
      <c:valAx>
        <c:axId val="448979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45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5"/>
          <c:y val="0.146"/>
          <c:w val="0.3195"/>
          <c:h val="0.69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5"/>
  <sheetViews>
    <sheetView zoomScaleSheetLayoutView="100" workbookViewId="0" topLeftCell="A1">
      <pane xSplit="2" ySplit="5" topLeftCell="H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4" sqref="B4"/>
    </sheetView>
  </sheetViews>
  <sheetFormatPr defaultColWidth="9.00390625" defaultRowHeight="12.75"/>
  <cols>
    <col min="1" max="1" width="4.375" style="0" customWidth="1"/>
    <col min="2" max="2" width="29.125" style="0" customWidth="1"/>
    <col min="3" max="3" width="8.25390625" style="0" customWidth="1"/>
    <col min="4" max="4" width="8.00390625" style="0" customWidth="1"/>
    <col min="5" max="5" width="7.625" style="0" customWidth="1"/>
    <col min="6" max="6" width="7.75390625" style="0" customWidth="1"/>
    <col min="7" max="8" width="8.00390625" style="0" customWidth="1"/>
    <col min="9" max="10" width="8.125" style="0" customWidth="1"/>
    <col min="11" max="11" width="8.25390625" style="0" customWidth="1"/>
    <col min="12" max="13" width="8.00390625" style="0" customWidth="1"/>
    <col min="14" max="14" width="7.625" style="0" customWidth="1"/>
    <col min="15" max="15" width="8.125" style="0" customWidth="1"/>
    <col min="16" max="16" width="8.375" style="0" customWidth="1"/>
    <col min="17" max="17" width="7.875" style="0" customWidth="1"/>
    <col min="18" max="18" width="8.125" style="0" customWidth="1"/>
    <col min="19" max="19" width="11.25390625" style="0" customWidth="1"/>
  </cols>
  <sheetData>
    <row r="3" spans="2:19" ht="39" customHeight="1">
      <c r="B3" s="211" t="s">
        <v>227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</row>
    <row r="5" spans="1:19" ht="35.25" customHeight="1">
      <c r="A5" s="152" t="s">
        <v>3</v>
      </c>
      <c r="B5" s="152" t="s">
        <v>102</v>
      </c>
      <c r="C5" s="153" t="s">
        <v>152</v>
      </c>
      <c r="D5" s="153" t="s">
        <v>153</v>
      </c>
      <c r="E5" s="153" t="s">
        <v>154</v>
      </c>
      <c r="F5" s="153" t="s">
        <v>155</v>
      </c>
      <c r="G5" s="153" t="s">
        <v>156</v>
      </c>
      <c r="H5" s="153" t="s">
        <v>157</v>
      </c>
      <c r="I5" s="153" t="s">
        <v>158</v>
      </c>
      <c r="J5" s="153" t="s">
        <v>159</v>
      </c>
      <c r="K5" s="153" t="s">
        <v>160</v>
      </c>
      <c r="L5" s="153" t="s">
        <v>161</v>
      </c>
      <c r="M5" s="153" t="s">
        <v>162</v>
      </c>
      <c r="N5" s="153" t="s">
        <v>163</v>
      </c>
      <c r="O5" s="153" t="s">
        <v>164</v>
      </c>
      <c r="P5" s="153" t="s">
        <v>165</v>
      </c>
      <c r="Q5" s="153" t="s">
        <v>166</v>
      </c>
      <c r="R5" s="153" t="s">
        <v>167</v>
      </c>
      <c r="S5" s="154" t="s">
        <v>168</v>
      </c>
    </row>
    <row r="6" spans="1:19" ht="22.5">
      <c r="A6" s="165">
        <v>1</v>
      </c>
      <c r="B6" s="190" t="s">
        <v>187</v>
      </c>
      <c r="C6" s="156">
        <f>'о1 '!J8</f>
        <v>0</v>
      </c>
      <c r="D6" s="155">
        <f>'о2'!L6</f>
        <v>0</v>
      </c>
      <c r="E6" s="155">
        <f>'о3'!N6</f>
        <v>0.1575</v>
      </c>
      <c r="F6" s="155">
        <f>'о4'!J6</f>
        <v>1.2</v>
      </c>
      <c r="G6" s="155">
        <f>'о5'!H6</f>
        <v>1.2</v>
      </c>
      <c r="H6" s="155">
        <f>'о6'!H6</f>
        <v>1.2</v>
      </c>
      <c r="I6" s="155">
        <f>'о7'!M6</f>
        <v>1</v>
      </c>
      <c r="J6" s="155">
        <f>'о8'!M6</f>
        <v>0.75</v>
      </c>
      <c r="K6" s="155">
        <f>'О9'!K6</f>
        <v>0.75</v>
      </c>
      <c r="L6" s="155">
        <f>'О10'!J6</f>
        <v>0.5</v>
      </c>
      <c r="M6" s="155">
        <f>'О11'!T7</f>
        <v>0.75</v>
      </c>
      <c r="N6" s="155">
        <f>'О12'!L6</f>
        <v>0.75</v>
      </c>
      <c r="O6" s="155">
        <f>'О13'!L6</f>
        <v>0.75</v>
      </c>
      <c r="P6" s="155">
        <f>'О14'!L6</f>
        <v>0.75</v>
      </c>
      <c r="Q6" s="155">
        <f>'О15'!R6</f>
        <v>0.864</v>
      </c>
      <c r="R6" s="193">
        <f>'О16'!L6</f>
        <v>1</v>
      </c>
      <c r="S6" s="155">
        <f aca="true" t="shared" si="0" ref="S6:S15">SUM(C6:R6)</f>
        <v>11.621500000000001</v>
      </c>
    </row>
    <row r="7" spans="1:19" ht="12.75">
      <c r="A7" s="165">
        <v>2</v>
      </c>
      <c r="B7" s="166" t="s">
        <v>169</v>
      </c>
      <c r="C7" s="156">
        <f>'о1 '!J9</f>
        <v>0</v>
      </c>
      <c r="D7" s="155">
        <f>'о2'!L7</f>
        <v>0</v>
      </c>
      <c r="E7" s="155">
        <f>'о3'!N7</f>
        <v>0</v>
      </c>
      <c r="F7" s="155">
        <f>'о4'!J7</f>
        <v>1.2</v>
      </c>
      <c r="G7" s="155">
        <f>'о5'!H7</f>
        <v>1.2</v>
      </c>
      <c r="H7" s="155">
        <f>'о6'!H7</f>
        <v>1.2</v>
      </c>
      <c r="I7" s="155">
        <f>'о7'!M7</f>
        <v>1</v>
      </c>
      <c r="J7" s="155">
        <f>'о8'!M7</f>
        <v>0.75</v>
      </c>
      <c r="K7" s="155">
        <f>'О9'!K7</f>
        <v>0.75</v>
      </c>
      <c r="L7" s="155">
        <f>'О10'!J7</f>
        <v>0.5</v>
      </c>
      <c r="M7" s="155">
        <f>'О11'!T8</f>
        <v>0.75</v>
      </c>
      <c r="N7" s="155">
        <f>'О12'!L7</f>
        <v>0</v>
      </c>
      <c r="O7" s="155">
        <f>'О13'!L7</f>
        <v>0.75</v>
      </c>
      <c r="P7" s="155">
        <f>'О14'!L7</f>
        <v>0.75</v>
      </c>
      <c r="Q7" s="155">
        <f>'О15'!R7</f>
        <v>0.504</v>
      </c>
      <c r="R7" s="193">
        <f>'О16'!L7</f>
        <v>1</v>
      </c>
      <c r="S7" s="155">
        <f t="shared" si="0"/>
        <v>10.354</v>
      </c>
    </row>
    <row r="8" spans="1:19" ht="12.75">
      <c r="A8" s="165">
        <v>3</v>
      </c>
      <c r="B8" s="166" t="s">
        <v>179</v>
      </c>
      <c r="C8" s="156">
        <f>'о1 '!J10</f>
        <v>0</v>
      </c>
      <c r="D8" s="155">
        <f>'о2'!L8</f>
        <v>0</v>
      </c>
      <c r="E8" s="155">
        <f>'о3'!N8</f>
        <v>0</v>
      </c>
      <c r="F8" s="155">
        <f>'о4'!J8</f>
        <v>1.2</v>
      </c>
      <c r="G8" s="155">
        <f>'о5'!H8</f>
        <v>1.2</v>
      </c>
      <c r="H8" s="155">
        <f>'о6'!H8</f>
        <v>1.2</v>
      </c>
      <c r="I8" s="155">
        <f>'о7'!M8</f>
        <v>1</v>
      </c>
      <c r="J8" s="155">
        <f>'о8'!M8</f>
        <v>0.75</v>
      </c>
      <c r="K8" s="155">
        <f>'О9'!K8</f>
        <v>0.75</v>
      </c>
      <c r="L8" s="155">
        <f>'О10'!J8</f>
        <v>0.5</v>
      </c>
      <c r="M8" s="155">
        <f>'О11'!T9</f>
        <v>0.75</v>
      </c>
      <c r="N8" s="155">
        <f>'О12'!L8</f>
        <v>0</v>
      </c>
      <c r="O8" s="155">
        <f>'О13'!L8</f>
        <v>0.75</v>
      </c>
      <c r="P8" s="155">
        <f>'О14'!L8</f>
        <v>0.75</v>
      </c>
      <c r="Q8" s="155">
        <f>'О15'!R8</f>
        <v>0.336</v>
      </c>
      <c r="R8" s="193">
        <f>'О16'!L8</f>
        <v>1</v>
      </c>
      <c r="S8" s="155">
        <f t="shared" si="0"/>
        <v>10.186</v>
      </c>
    </row>
    <row r="9" spans="1:19" ht="12.75">
      <c r="A9" s="165">
        <v>4</v>
      </c>
      <c r="B9" s="166" t="s">
        <v>172</v>
      </c>
      <c r="C9" s="156">
        <f>'о1 '!J11</f>
        <v>0</v>
      </c>
      <c r="D9" s="155">
        <f>'о2'!L9</f>
        <v>0</v>
      </c>
      <c r="E9" s="155">
        <f>'о3'!N9</f>
        <v>0</v>
      </c>
      <c r="F9" s="155">
        <f>'о4'!J9</f>
        <v>1.2</v>
      </c>
      <c r="G9" s="155">
        <f>'о5'!H9</f>
        <v>1.2</v>
      </c>
      <c r="H9" s="155">
        <f>'о6'!H9</f>
        <v>1.2</v>
      </c>
      <c r="I9" s="155">
        <f>'о7'!M9</f>
        <v>1</v>
      </c>
      <c r="J9" s="155">
        <f>'о8'!M9</f>
        <v>0.75</v>
      </c>
      <c r="K9" s="155">
        <f>'О9'!K9</f>
        <v>0.75</v>
      </c>
      <c r="L9" s="155">
        <f>'О10'!J9</f>
        <v>0.5</v>
      </c>
      <c r="M9" s="155">
        <f>'О11'!T10</f>
        <v>0.75</v>
      </c>
      <c r="N9" s="155">
        <f>'О12'!L9</f>
        <v>0</v>
      </c>
      <c r="O9" s="155">
        <f>'О13'!L9</f>
        <v>0.75</v>
      </c>
      <c r="P9" s="155">
        <f>'О14'!L9</f>
        <v>0.75</v>
      </c>
      <c r="Q9" s="155">
        <f>'О15'!R9</f>
        <v>0.624</v>
      </c>
      <c r="R9" s="193">
        <f>'О16'!L9</f>
        <v>1</v>
      </c>
      <c r="S9" s="155">
        <f t="shared" si="0"/>
        <v>10.474</v>
      </c>
    </row>
    <row r="10" spans="1:19" ht="12.75">
      <c r="A10" s="165">
        <v>5</v>
      </c>
      <c r="B10" s="166" t="s">
        <v>173</v>
      </c>
      <c r="C10" s="156">
        <f>'о1 '!J12</f>
        <v>0</v>
      </c>
      <c r="D10" s="155">
        <f>'о2'!L10</f>
        <v>0</v>
      </c>
      <c r="E10" s="155">
        <f>'о3'!N10</f>
        <v>0</v>
      </c>
      <c r="F10" s="155">
        <f>'о4'!J10</f>
        <v>1.2</v>
      </c>
      <c r="G10" s="155">
        <f>'о5'!H10</f>
        <v>1.2</v>
      </c>
      <c r="H10" s="155">
        <f>'о6'!H10</f>
        <v>1.2</v>
      </c>
      <c r="I10" s="155">
        <f>'о7'!M10</f>
        <v>1</v>
      </c>
      <c r="J10" s="155">
        <f>'о8'!M10</f>
        <v>0.75</v>
      </c>
      <c r="K10" s="155">
        <f>'О9'!K10</f>
        <v>0.75</v>
      </c>
      <c r="L10" s="155">
        <f>'О10'!J10</f>
        <v>0.5</v>
      </c>
      <c r="M10" s="155">
        <f>'О11'!T11</f>
        <v>0.75</v>
      </c>
      <c r="N10" s="155">
        <f>'О12'!L10</f>
        <v>0</v>
      </c>
      <c r="O10" s="155">
        <f>'О13'!L10</f>
        <v>0.75</v>
      </c>
      <c r="P10" s="155">
        <f>'О14'!L10</f>
        <v>0.75</v>
      </c>
      <c r="Q10" s="155">
        <f>'О15'!R10</f>
        <v>0</v>
      </c>
      <c r="R10" s="193">
        <f>'О16'!L10</f>
        <v>1</v>
      </c>
      <c r="S10" s="155">
        <f t="shared" si="0"/>
        <v>9.85</v>
      </c>
    </row>
    <row r="11" spans="1:19" ht="12.75">
      <c r="A11" s="165">
        <v>6</v>
      </c>
      <c r="B11" s="166" t="s">
        <v>174</v>
      </c>
      <c r="C11" s="156">
        <f>'о1 '!J13</f>
        <v>0</v>
      </c>
      <c r="D11" s="155">
        <f>'о2'!L11</f>
        <v>0</v>
      </c>
      <c r="E11" s="155">
        <f>'о3'!N11</f>
        <v>0</v>
      </c>
      <c r="F11" s="155">
        <f>'о4'!J11</f>
        <v>1.2</v>
      </c>
      <c r="G11" s="155">
        <f>'о5'!H11</f>
        <v>1.2</v>
      </c>
      <c r="H11" s="155">
        <f>'о6'!H11</f>
        <v>1.2</v>
      </c>
      <c r="I11" s="155">
        <f>'о7'!M11</f>
        <v>1</v>
      </c>
      <c r="J11" s="155">
        <f>'о8'!M11</f>
        <v>0.75</v>
      </c>
      <c r="K11" s="155">
        <f>'О9'!K11</f>
        <v>0.75</v>
      </c>
      <c r="L11" s="155">
        <f>'О10'!J11</f>
        <v>0.5</v>
      </c>
      <c r="M11" s="155">
        <f>'О11'!T12</f>
        <v>0</v>
      </c>
      <c r="N11" s="155">
        <f>'О12'!L11</f>
        <v>0</v>
      </c>
      <c r="O11" s="155">
        <f>'О13'!L11</f>
        <v>0.75</v>
      </c>
      <c r="P11" s="155">
        <f>'О14'!L11</f>
        <v>0.75</v>
      </c>
      <c r="Q11" s="155">
        <f>'О15'!R11</f>
        <v>0.72</v>
      </c>
      <c r="R11" s="193">
        <f>'О16'!L11</f>
        <v>1</v>
      </c>
      <c r="S11" s="155">
        <f t="shared" si="0"/>
        <v>9.82</v>
      </c>
    </row>
    <row r="12" spans="1:19" ht="12.75">
      <c r="A12" s="165">
        <v>7</v>
      </c>
      <c r="B12" s="166" t="s">
        <v>188</v>
      </c>
      <c r="C12" s="156">
        <f>'о1 '!J14</f>
        <v>0.0072</v>
      </c>
      <c r="D12" s="155">
        <f>'о2'!L12</f>
        <v>0.215</v>
      </c>
      <c r="E12" s="155">
        <f>'о3'!N12</f>
        <v>0.42000000000000004</v>
      </c>
      <c r="F12" s="155">
        <f>'о4'!J12</f>
        <v>1.2</v>
      </c>
      <c r="G12" s="155">
        <f>'о5'!H12</f>
        <v>1.2</v>
      </c>
      <c r="H12" s="155">
        <f>'о6'!H12</f>
        <v>1.2</v>
      </c>
      <c r="I12" s="155">
        <f>'о7'!M12</f>
        <v>1</v>
      </c>
      <c r="J12" s="155">
        <f>'о8'!M12</f>
        <v>0.75</v>
      </c>
      <c r="K12" s="155">
        <f>'О9'!K12</f>
        <v>0.75</v>
      </c>
      <c r="L12" s="155">
        <f>'О10'!J12</f>
        <v>0.5</v>
      </c>
      <c r="M12" s="155">
        <f>'О11'!T13</f>
        <v>0</v>
      </c>
      <c r="N12" s="155">
        <f>'О12'!L12</f>
        <v>0</v>
      </c>
      <c r="O12" s="155">
        <f>'О13'!L12</f>
        <v>0.75</v>
      </c>
      <c r="P12" s="155">
        <f>'О14'!L12</f>
        <v>0.75</v>
      </c>
      <c r="Q12" s="155">
        <f>'О15'!R12</f>
        <v>0</v>
      </c>
      <c r="R12" s="193">
        <f>'О16'!L12</f>
        <v>0</v>
      </c>
      <c r="S12" s="155">
        <f t="shared" si="0"/>
        <v>8.7422</v>
      </c>
    </row>
    <row r="13" spans="1:19" ht="12.75">
      <c r="A13" s="165">
        <v>8</v>
      </c>
      <c r="B13" s="166" t="s">
        <v>176</v>
      </c>
      <c r="C13" s="156">
        <f>'о1 '!J15</f>
        <v>0</v>
      </c>
      <c r="D13" s="155">
        <f>'о2'!L13</f>
        <v>0</v>
      </c>
      <c r="E13" s="155">
        <f>'о3'!N13</f>
        <v>0</v>
      </c>
      <c r="F13" s="155">
        <f>'о4'!J13</f>
        <v>1.2</v>
      </c>
      <c r="G13" s="155">
        <f>'о5'!H13</f>
        <v>1.2</v>
      </c>
      <c r="H13" s="155">
        <f>'о6'!H13</f>
        <v>1.2</v>
      </c>
      <c r="I13" s="155">
        <f>'о7'!M13</f>
        <v>1</v>
      </c>
      <c r="J13" s="155">
        <f>'о8'!M13</f>
        <v>0.75</v>
      </c>
      <c r="K13" s="155">
        <f>'О9'!K13</f>
        <v>0.75</v>
      </c>
      <c r="L13" s="155">
        <f>'О10'!J13</f>
        <v>0.5</v>
      </c>
      <c r="M13" s="155">
        <f>'О11'!T14</f>
        <v>0.75</v>
      </c>
      <c r="N13" s="155">
        <f>'О12'!L13</f>
        <v>0</v>
      </c>
      <c r="O13" s="155">
        <f>'О13'!L13</f>
        <v>0.75</v>
      </c>
      <c r="P13" s="155">
        <f>'О14'!L13</f>
        <v>0.75</v>
      </c>
      <c r="Q13" s="155">
        <f>'О15'!R13</f>
        <v>0</v>
      </c>
      <c r="R13" s="193">
        <f>'О16'!L13</f>
        <v>1</v>
      </c>
      <c r="S13" s="155">
        <f t="shared" si="0"/>
        <v>9.85</v>
      </c>
    </row>
    <row r="14" spans="1:19" ht="12.75">
      <c r="A14" s="165">
        <v>9</v>
      </c>
      <c r="B14" s="166" t="s">
        <v>189</v>
      </c>
      <c r="C14" s="156">
        <f>'о1 '!J16</f>
        <v>0.09960000000000001</v>
      </c>
      <c r="D14" s="155">
        <f>'о2'!L14</f>
        <v>0.0045</v>
      </c>
      <c r="E14" s="155">
        <f>'о3'!N14</f>
        <v>0.3675</v>
      </c>
      <c r="F14" s="155">
        <f>'о4'!J14</f>
        <v>1.2</v>
      </c>
      <c r="G14" s="155">
        <f>'о5'!H14</f>
        <v>1.2</v>
      </c>
      <c r="H14" s="155">
        <f>'о6'!H14</f>
        <v>1.2</v>
      </c>
      <c r="I14" s="155">
        <f>'о7'!M14</f>
        <v>1</v>
      </c>
      <c r="J14" s="155">
        <f>'о8'!M14</f>
        <v>0.75</v>
      </c>
      <c r="K14" s="155">
        <f>'О9'!K14</f>
        <v>0.75</v>
      </c>
      <c r="L14" s="155">
        <f>'О10'!J14</f>
        <v>0.5</v>
      </c>
      <c r="M14" s="155">
        <f>'О11'!T15</f>
        <v>0.75</v>
      </c>
      <c r="N14" s="155">
        <f>'О12'!L14</f>
        <v>0</v>
      </c>
      <c r="O14" s="155">
        <f>'О13'!L14</f>
        <v>0.75</v>
      </c>
      <c r="P14" s="155">
        <f>'О14'!L14</f>
        <v>0.75</v>
      </c>
      <c r="Q14" s="155">
        <f>'О15'!R14</f>
        <v>0</v>
      </c>
      <c r="R14" s="193">
        <f>'О16'!L14</f>
        <v>0</v>
      </c>
      <c r="S14" s="155">
        <f t="shared" si="0"/>
        <v>9.3216</v>
      </c>
    </row>
    <row r="15" spans="1:19" ht="12.75">
      <c r="A15" s="165">
        <v>10</v>
      </c>
      <c r="B15" s="166" t="s">
        <v>178</v>
      </c>
      <c r="C15" s="156">
        <f>'о1 '!J17</f>
        <v>0</v>
      </c>
      <c r="D15" s="155">
        <f>'о2'!L15</f>
        <v>0</v>
      </c>
      <c r="E15" s="155">
        <f>'о3'!N15</f>
        <v>0.14850000000000002</v>
      </c>
      <c r="F15" s="155">
        <f>'о4'!J15</f>
        <v>1.2</v>
      </c>
      <c r="G15" s="155">
        <f>'о5'!H15</f>
        <v>1.2</v>
      </c>
      <c r="H15" s="155">
        <f>'о6'!H15</f>
        <v>1.2</v>
      </c>
      <c r="I15" s="155">
        <f>'о7'!M15</f>
        <v>1</v>
      </c>
      <c r="J15" s="155">
        <f>'о8'!M15</f>
        <v>0.75</v>
      </c>
      <c r="K15" s="155">
        <f>'О9'!K15</f>
        <v>0.75</v>
      </c>
      <c r="L15" s="155">
        <f>'О10'!J15</f>
        <v>0.5</v>
      </c>
      <c r="M15" s="155">
        <f>'О11'!T16</f>
        <v>0</v>
      </c>
      <c r="N15" s="155">
        <f>'О12'!L15</f>
        <v>0.75</v>
      </c>
      <c r="O15" s="155">
        <f>'О13'!L15</f>
        <v>0.75</v>
      </c>
      <c r="P15" s="155">
        <f>'О14'!L15</f>
        <v>0.75</v>
      </c>
      <c r="Q15" s="155">
        <f>'О15'!R15</f>
        <v>0.792</v>
      </c>
      <c r="R15" s="193">
        <f>'О16'!L15</f>
        <v>1</v>
      </c>
      <c r="S15" s="155">
        <f t="shared" si="0"/>
        <v>10.7905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8"/>
  <sheetViews>
    <sheetView zoomScale="85" zoomScaleNormal="85" zoomScaleSheetLayoutView="100" workbookViewId="0" topLeftCell="D1">
      <selection activeCell="G13" sqref="G13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7.25390625" style="2" customWidth="1"/>
    <col min="5" max="5" width="17.00390625" style="2" customWidth="1"/>
    <col min="6" max="6" width="17.25390625" style="2" customWidth="1"/>
    <col min="7" max="7" width="23.25390625" style="2" customWidth="1"/>
    <col min="8" max="8" width="14.875" style="2" customWidth="1"/>
    <col min="9" max="9" width="14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22" t="s">
        <v>142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8" ht="11.25">
      <c r="A2" s="3"/>
      <c r="B2" s="4"/>
      <c r="C2" s="36"/>
      <c r="D2" s="4"/>
      <c r="E2" s="4"/>
      <c r="F2" s="4"/>
      <c r="G2" s="4"/>
      <c r="H2" s="4"/>
    </row>
    <row r="3" spans="1:11" ht="93.75" customHeight="1">
      <c r="A3" s="214" t="s">
        <v>3</v>
      </c>
      <c r="B3" s="212" t="s">
        <v>102</v>
      </c>
      <c r="C3" s="27" t="s">
        <v>120</v>
      </c>
      <c r="D3" s="35" t="s">
        <v>194</v>
      </c>
      <c r="E3" s="35" t="s">
        <v>193</v>
      </c>
      <c r="F3" s="35" t="s">
        <v>196</v>
      </c>
      <c r="G3" s="88" t="s">
        <v>131</v>
      </c>
      <c r="H3" s="5" t="s">
        <v>24</v>
      </c>
      <c r="I3" s="215" t="s">
        <v>4</v>
      </c>
      <c r="J3" s="215" t="s">
        <v>5</v>
      </c>
      <c r="K3" s="5" t="s">
        <v>6</v>
      </c>
    </row>
    <row r="4" spans="1:11" s="10" customFormat="1" ht="37.5" customHeight="1">
      <c r="A4" s="214"/>
      <c r="B4" s="212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17"/>
      <c r="J4" s="217"/>
      <c r="K4" s="8" t="s">
        <v>25</v>
      </c>
    </row>
    <row r="5" spans="1:11" s="1" customFormat="1" ht="14.25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  <c r="K5" s="38">
        <v>11</v>
      </c>
    </row>
    <row r="6" spans="1:11" ht="22.5">
      <c r="A6" s="161">
        <v>1</v>
      </c>
      <c r="B6" s="15" t="s">
        <v>170</v>
      </c>
      <c r="C6" s="11">
        <v>0</v>
      </c>
      <c r="D6" s="174">
        <v>5178.6</v>
      </c>
      <c r="E6" s="12">
        <v>46.7</v>
      </c>
      <c r="F6" s="46">
        <v>1630.9</v>
      </c>
      <c r="G6" s="12">
        <f>D6-E6-F6</f>
        <v>3501.0000000000005</v>
      </c>
      <c r="H6" s="34">
        <f aca="true" t="shared" si="0" ref="H6:H15">C6/G6*100</f>
        <v>0</v>
      </c>
      <c r="I6" s="1">
        <v>1</v>
      </c>
      <c r="J6" s="13">
        <v>0.75</v>
      </c>
      <c r="K6" s="13">
        <f aca="true" t="shared" si="1" ref="K6:K15">I6*J6</f>
        <v>0.75</v>
      </c>
    </row>
    <row r="7" spans="1:11" ht="22.5">
      <c r="A7" s="161">
        <v>2</v>
      </c>
      <c r="B7" s="15" t="s">
        <v>169</v>
      </c>
      <c r="C7" s="46">
        <v>0</v>
      </c>
      <c r="D7" s="175">
        <v>1849.7</v>
      </c>
      <c r="E7" s="12">
        <v>46.7</v>
      </c>
      <c r="F7" s="46">
        <v>159.5</v>
      </c>
      <c r="G7" s="12">
        <f aca="true" t="shared" si="2" ref="G7:G15">D7-E7-F7</f>
        <v>1643.5</v>
      </c>
      <c r="H7" s="34">
        <f t="shared" si="0"/>
        <v>0</v>
      </c>
      <c r="I7" s="1">
        <v>1</v>
      </c>
      <c r="J7" s="13">
        <v>0.75</v>
      </c>
      <c r="K7" s="13">
        <f t="shared" si="1"/>
        <v>0.75</v>
      </c>
    </row>
    <row r="8" spans="1:11" ht="22.5">
      <c r="A8" s="161">
        <v>3</v>
      </c>
      <c r="B8" s="15" t="s">
        <v>179</v>
      </c>
      <c r="C8" s="46">
        <v>0</v>
      </c>
      <c r="D8" s="175">
        <v>2691.9</v>
      </c>
      <c r="E8" s="12">
        <v>46.7</v>
      </c>
      <c r="F8" s="46">
        <v>1034.5</v>
      </c>
      <c r="G8" s="12">
        <f t="shared" si="2"/>
        <v>1610.7000000000003</v>
      </c>
      <c r="H8" s="34">
        <f t="shared" si="0"/>
        <v>0</v>
      </c>
      <c r="I8" s="1">
        <v>1</v>
      </c>
      <c r="J8" s="13">
        <v>0.75</v>
      </c>
      <c r="K8" s="13">
        <f t="shared" si="1"/>
        <v>0.75</v>
      </c>
    </row>
    <row r="9" spans="1:11" ht="22.5">
      <c r="A9" s="161">
        <v>4</v>
      </c>
      <c r="B9" s="15" t="s">
        <v>172</v>
      </c>
      <c r="C9" s="46">
        <v>0</v>
      </c>
      <c r="D9" s="175">
        <v>3950</v>
      </c>
      <c r="E9" s="12">
        <v>789.2</v>
      </c>
      <c r="F9" s="46">
        <v>1203.1</v>
      </c>
      <c r="G9" s="12">
        <f t="shared" si="2"/>
        <v>1957.7000000000003</v>
      </c>
      <c r="H9" s="34">
        <f t="shared" si="0"/>
        <v>0</v>
      </c>
      <c r="I9" s="1">
        <v>1</v>
      </c>
      <c r="J9" s="13">
        <v>0.75</v>
      </c>
      <c r="K9" s="13">
        <f t="shared" si="1"/>
        <v>0.75</v>
      </c>
    </row>
    <row r="10" spans="1:11" ht="22.5">
      <c r="A10" s="161">
        <v>5</v>
      </c>
      <c r="B10" s="15" t="s">
        <v>173</v>
      </c>
      <c r="C10" s="46">
        <v>0</v>
      </c>
      <c r="D10" s="175">
        <v>4484.2</v>
      </c>
      <c r="E10" s="12">
        <v>116.5</v>
      </c>
      <c r="F10" s="46">
        <v>1213</v>
      </c>
      <c r="G10" s="12">
        <f t="shared" si="2"/>
        <v>3154.7</v>
      </c>
      <c r="H10" s="34">
        <f t="shared" si="0"/>
        <v>0</v>
      </c>
      <c r="I10" s="1">
        <v>1</v>
      </c>
      <c r="J10" s="13">
        <v>0.75</v>
      </c>
      <c r="K10" s="13">
        <f t="shared" si="1"/>
        <v>0.75</v>
      </c>
    </row>
    <row r="11" spans="1:11" ht="22.5">
      <c r="A11" s="161">
        <v>6</v>
      </c>
      <c r="B11" s="15" t="s">
        <v>174</v>
      </c>
      <c r="C11" s="46">
        <v>0</v>
      </c>
      <c r="D11" s="175">
        <v>2787.4</v>
      </c>
      <c r="E11" s="12">
        <v>789.2</v>
      </c>
      <c r="F11" s="46">
        <v>298.5</v>
      </c>
      <c r="G11" s="12">
        <f t="shared" si="2"/>
        <v>1699.7</v>
      </c>
      <c r="H11" s="34">
        <f t="shared" si="0"/>
        <v>0</v>
      </c>
      <c r="I11" s="1">
        <v>1</v>
      </c>
      <c r="J11" s="13">
        <v>0.75</v>
      </c>
      <c r="K11" s="13">
        <f t="shared" si="1"/>
        <v>0.75</v>
      </c>
    </row>
    <row r="12" spans="1:11" ht="22.5">
      <c r="A12" s="161">
        <v>7</v>
      </c>
      <c r="B12" s="15" t="s">
        <v>175</v>
      </c>
      <c r="C12" s="46">
        <v>0</v>
      </c>
      <c r="D12" s="175">
        <v>23247</v>
      </c>
      <c r="E12" s="12">
        <v>3203.7</v>
      </c>
      <c r="F12" s="46">
        <v>3753.9</v>
      </c>
      <c r="G12" s="12">
        <f t="shared" si="2"/>
        <v>16289.4</v>
      </c>
      <c r="H12" s="34">
        <f t="shared" si="0"/>
        <v>0</v>
      </c>
      <c r="I12" s="1">
        <v>1</v>
      </c>
      <c r="J12" s="13">
        <v>0.75</v>
      </c>
      <c r="K12" s="13">
        <f t="shared" si="1"/>
        <v>0.75</v>
      </c>
    </row>
    <row r="13" spans="1:11" ht="22.5">
      <c r="A13" s="161">
        <v>8</v>
      </c>
      <c r="B13" s="15" t="s">
        <v>176</v>
      </c>
      <c r="C13" s="46">
        <v>0</v>
      </c>
      <c r="D13" s="175">
        <v>2703.1</v>
      </c>
      <c r="E13" s="12">
        <v>46.7</v>
      </c>
      <c r="F13" s="46">
        <v>662.7</v>
      </c>
      <c r="G13" s="12">
        <f t="shared" si="2"/>
        <v>1993.7</v>
      </c>
      <c r="H13" s="34">
        <f t="shared" si="0"/>
        <v>0</v>
      </c>
      <c r="I13" s="1">
        <v>1</v>
      </c>
      <c r="J13" s="13">
        <v>0.75</v>
      </c>
      <c r="K13" s="13">
        <f t="shared" si="1"/>
        <v>0.75</v>
      </c>
    </row>
    <row r="14" spans="1:11" ht="22.5">
      <c r="A14" s="161">
        <v>9</v>
      </c>
      <c r="B14" s="15" t="s">
        <v>177</v>
      </c>
      <c r="C14" s="46">
        <v>0</v>
      </c>
      <c r="D14" s="175">
        <v>6610.3</v>
      </c>
      <c r="E14" s="12">
        <v>2344</v>
      </c>
      <c r="F14" s="46">
        <v>751</v>
      </c>
      <c r="G14" s="12">
        <f t="shared" si="2"/>
        <v>3515.3</v>
      </c>
      <c r="H14" s="34">
        <f t="shared" si="0"/>
        <v>0</v>
      </c>
      <c r="I14" s="1">
        <v>1</v>
      </c>
      <c r="J14" s="13">
        <v>0.75</v>
      </c>
      <c r="K14" s="13">
        <f t="shared" si="1"/>
        <v>0.75</v>
      </c>
    </row>
    <row r="15" spans="1:11" ht="22.5">
      <c r="A15" s="161">
        <v>10</v>
      </c>
      <c r="B15" s="15" t="s">
        <v>178</v>
      </c>
      <c r="C15" s="46">
        <v>0</v>
      </c>
      <c r="D15" s="176">
        <v>2068.1</v>
      </c>
      <c r="E15" s="12">
        <v>46.7</v>
      </c>
      <c r="F15" s="46">
        <v>149.6</v>
      </c>
      <c r="G15" s="12">
        <f t="shared" si="2"/>
        <v>1871.8</v>
      </c>
      <c r="H15" s="34">
        <f t="shared" si="0"/>
        <v>0</v>
      </c>
      <c r="I15" s="1">
        <v>1</v>
      </c>
      <c r="J15" s="13">
        <v>0.75</v>
      </c>
      <c r="K15" s="13">
        <f t="shared" si="1"/>
        <v>0.75</v>
      </c>
    </row>
    <row r="16" spans="1:11" ht="11.25">
      <c r="A16" s="212" t="s">
        <v>39</v>
      </c>
      <c r="B16" s="213"/>
      <c r="C16" s="18">
        <f>SUM(C6:C15)</f>
        <v>0</v>
      </c>
      <c r="D16" s="18">
        <f>SUM(D6:D15)</f>
        <v>55570.3</v>
      </c>
      <c r="E16" s="48">
        <f>SUM(E6:E15)</f>
        <v>7476.099999999999</v>
      </c>
      <c r="F16" s="18">
        <f>F6+F7+F8+F9+F10+F11+F12+F13+F14+F15</f>
        <v>10856.7</v>
      </c>
      <c r="G16" s="44">
        <f>SUM(G6:G15)</f>
        <v>37237.50000000001</v>
      </c>
      <c r="H16" s="50" t="s">
        <v>8</v>
      </c>
      <c r="I16" s="51" t="s">
        <v>8</v>
      </c>
      <c r="J16" s="19">
        <v>0.75</v>
      </c>
      <c r="K16" s="52" t="s">
        <v>8</v>
      </c>
    </row>
    <row r="17" spans="1:9" s="24" customFormat="1" ht="11.25">
      <c r="A17" s="20"/>
      <c r="B17" s="21"/>
      <c r="C17" s="21"/>
      <c r="D17" s="22"/>
      <c r="E17" s="22"/>
      <c r="F17" s="22"/>
      <c r="G17" s="22"/>
      <c r="H17" s="21"/>
      <c r="I17" s="23"/>
    </row>
    <row r="18" spans="1:9" s="24" customFormat="1" ht="11.25">
      <c r="A18" s="20"/>
      <c r="B18" s="21"/>
      <c r="C18" s="21"/>
      <c r="D18" s="22"/>
      <c r="E18" s="22"/>
      <c r="F18" s="22"/>
      <c r="G18" s="22"/>
      <c r="H18" s="21"/>
      <c r="I18" s="23"/>
    </row>
    <row r="19" spans="1:9" s="24" customFormat="1" ht="11.25">
      <c r="A19" s="20"/>
      <c r="B19" s="21"/>
      <c r="C19" s="21"/>
      <c r="D19" s="22"/>
      <c r="E19" s="22"/>
      <c r="F19" s="22"/>
      <c r="G19" s="22"/>
      <c r="H19" s="21"/>
      <c r="I19" s="23"/>
    </row>
    <row r="20" spans="1:9" s="24" customFormat="1" ht="11.25">
      <c r="A20" s="20"/>
      <c r="B20" s="21"/>
      <c r="C20" s="21"/>
      <c r="D20" s="22"/>
      <c r="E20" s="22"/>
      <c r="F20" s="22"/>
      <c r="G20" s="22"/>
      <c r="H20" s="25"/>
      <c r="I20" s="23"/>
    </row>
    <row r="21" spans="1:9" s="24" customFormat="1" ht="11.25">
      <c r="A21" s="20"/>
      <c r="B21" s="21"/>
      <c r="C21" s="21"/>
      <c r="D21" s="22"/>
      <c r="E21" s="22"/>
      <c r="F21" s="22"/>
      <c r="G21" s="22"/>
      <c r="H21" s="21"/>
      <c r="I21" s="23"/>
    </row>
    <row r="22" spans="1:9" s="24" customFormat="1" ht="11.25">
      <c r="A22" s="20"/>
      <c r="B22" s="21"/>
      <c r="C22" s="21"/>
      <c r="D22" s="22"/>
      <c r="E22" s="22"/>
      <c r="F22" s="22"/>
      <c r="G22" s="22"/>
      <c r="H22" s="21"/>
      <c r="I22" s="23"/>
    </row>
    <row r="23" spans="1:9" s="24" customFormat="1" ht="11.25">
      <c r="A23" s="20"/>
      <c r="B23" s="21"/>
      <c r="C23" s="21"/>
      <c r="D23" s="22"/>
      <c r="E23" s="22"/>
      <c r="F23" s="22"/>
      <c r="G23" s="22"/>
      <c r="H23" s="21"/>
      <c r="I23" s="23"/>
    </row>
    <row r="24" spans="1:9" s="24" customFormat="1" ht="11.25">
      <c r="A24" s="23"/>
      <c r="D24" s="22"/>
      <c r="E24" s="22"/>
      <c r="F24" s="22"/>
      <c r="G24" s="22"/>
      <c r="I24" s="23"/>
    </row>
    <row r="25" spans="1:9" s="24" customFormat="1" ht="11.25">
      <c r="A25" s="23"/>
      <c r="D25" s="22"/>
      <c r="E25" s="22"/>
      <c r="F25" s="22"/>
      <c r="G25" s="22"/>
      <c r="I25" s="23"/>
    </row>
    <row r="26" spans="1:9" s="24" customFormat="1" ht="11.25">
      <c r="A26" s="23"/>
      <c r="D26" s="22"/>
      <c r="E26" s="22"/>
      <c r="F26" s="22"/>
      <c r="G26" s="22"/>
      <c r="I26" s="23"/>
    </row>
    <row r="27" spans="1:9" s="24" customFormat="1" ht="11.25">
      <c r="A27" s="23"/>
      <c r="I27" s="23"/>
    </row>
    <row r="28" spans="1:9" s="24" customFormat="1" ht="11.25">
      <c r="A28" s="23"/>
      <c r="I28" s="23"/>
    </row>
  </sheetData>
  <mergeCells count="6">
    <mergeCell ref="A16:B16"/>
    <mergeCell ref="A3:A4"/>
    <mergeCell ref="B3:B4"/>
    <mergeCell ref="A1:K1"/>
    <mergeCell ref="I3:I4"/>
    <mergeCell ref="J3:J4"/>
  </mergeCells>
  <printOptions/>
  <pageMargins left="0.7874015748031497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="85" zoomScaleNormal="85" zoomScaleSheetLayoutView="100" workbookViewId="0" topLeftCell="C1">
      <selection activeCell="G6" sqref="G6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22" t="s">
        <v>143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7" ht="11.25">
      <c r="A2" s="3"/>
      <c r="B2" s="4"/>
      <c r="C2" s="4"/>
      <c r="D2" s="4"/>
      <c r="E2" s="4"/>
      <c r="F2" s="4"/>
      <c r="G2" s="4"/>
    </row>
    <row r="3" spans="1:10" ht="107.25" customHeight="1">
      <c r="A3" s="214" t="s">
        <v>9</v>
      </c>
      <c r="B3" s="212" t="s">
        <v>102</v>
      </c>
      <c r="C3" s="27" t="s">
        <v>121</v>
      </c>
      <c r="D3" s="35" t="s">
        <v>197</v>
      </c>
      <c r="E3" s="35" t="s">
        <v>198</v>
      </c>
      <c r="F3" s="28" t="s">
        <v>122</v>
      </c>
      <c r="G3" s="5" t="s">
        <v>24</v>
      </c>
      <c r="H3" s="215" t="s">
        <v>4</v>
      </c>
      <c r="I3" s="215" t="s">
        <v>5</v>
      </c>
      <c r="J3" s="6" t="s">
        <v>6</v>
      </c>
    </row>
    <row r="4" spans="1:10" s="10" customFormat="1" ht="42.75" customHeight="1">
      <c r="A4" s="214"/>
      <c r="B4" s="212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17"/>
      <c r="I4" s="217"/>
      <c r="J4" s="9" t="s">
        <v>29</v>
      </c>
    </row>
    <row r="5" spans="1:10" s="42" customFormat="1" ht="15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38">
        <v>10</v>
      </c>
    </row>
    <row r="6" spans="1:10" ht="22.5">
      <c r="A6" s="161">
        <v>1</v>
      </c>
      <c r="B6" s="15" t="s">
        <v>170</v>
      </c>
      <c r="C6" s="191">
        <v>0</v>
      </c>
      <c r="D6" s="194">
        <v>1165</v>
      </c>
      <c r="E6" s="150">
        <v>0</v>
      </c>
      <c r="F6" s="12">
        <f>D6+E6</f>
        <v>1165</v>
      </c>
      <c r="G6" s="34">
        <f>C6/F6*100</f>
        <v>0</v>
      </c>
      <c r="H6" s="1">
        <v>1</v>
      </c>
      <c r="I6" s="13">
        <v>0.5</v>
      </c>
      <c r="J6" s="13">
        <f aca="true" t="shared" si="0" ref="J6:J15">H6*I6</f>
        <v>0.5</v>
      </c>
    </row>
    <row r="7" spans="1:10" ht="22.5">
      <c r="A7" s="161">
        <v>2</v>
      </c>
      <c r="B7" s="15" t="s">
        <v>185</v>
      </c>
      <c r="C7" s="11">
        <v>0</v>
      </c>
      <c r="D7" s="172">
        <v>352.2</v>
      </c>
      <c r="E7" s="32">
        <v>0</v>
      </c>
      <c r="F7" s="12">
        <f aca="true" t="shared" si="1" ref="F7:F15">D7+E7</f>
        <v>352.2</v>
      </c>
      <c r="G7" s="34">
        <f aca="true" t="shared" si="2" ref="G7:G15">C7/F7*100</f>
        <v>0</v>
      </c>
      <c r="H7" s="1">
        <v>1</v>
      </c>
      <c r="I7" s="13">
        <v>0.5</v>
      </c>
      <c r="J7" s="13">
        <f t="shared" si="0"/>
        <v>0.5</v>
      </c>
    </row>
    <row r="8" spans="1:10" ht="22.5">
      <c r="A8" s="161">
        <v>3</v>
      </c>
      <c r="B8" s="15" t="s">
        <v>186</v>
      </c>
      <c r="C8" s="11">
        <v>0</v>
      </c>
      <c r="D8" s="172">
        <v>269.4</v>
      </c>
      <c r="E8" s="32">
        <v>0</v>
      </c>
      <c r="F8" s="12">
        <f t="shared" si="1"/>
        <v>269.4</v>
      </c>
      <c r="G8" s="34">
        <f t="shared" si="2"/>
        <v>0</v>
      </c>
      <c r="H8" s="1">
        <v>1</v>
      </c>
      <c r="I8" s="13">
        <v>0.5</v>
      </c>
      <c r="J8" s="13">
        <f t="shared" si="0"/>
        <v>0.5</v>
      </c>
    </row>
    <row r="9" spans="1:10" ht="22.5">
      <c r="A9" s="161">
        <v>4</v>
      </c>
      <c r="B9" s="15" t="s">
        <v>172</v>
      </c>
      <c r="C9" s="11">
        <v>0</v>
      </c>
      <c r="D9" s="172">
        <v>507.3</v>
      </c>
      <c r="E9" s="32">
        <v>0</v>
      </c>
      <c r="F9" s="12">
        <f t="shared" si="1"/>
        <v>507.3</v>
      </c>
      <c r="G9" s="34">
        <f t="shared" si="2"/>
        <v>0</v>
      </c>
      <c r="H9" s="1">
        <v>1</v>
      </c>
      <c r="I9" s="13">
        <v>0.5</v>
      </c>
      <c r="J9" s="13">
        <f t="shared" si="0"/>
        <v>0.5</v>
      </c>
    </row>
    <row r="10" spans="1:10" ht="22.5">
      <c r="A10" s="161">
        <v>5</v>
      </c>
      <c r="B10" s="15" t="s">
        <v>173</v>
      </c>
      <c r="C10" s="11">
        <v>0</v>
      </c>
      <c r="D10" s="172">
        <v>656.8</v>
      </c>
      <c r="E10" s="32">
        <v>0</v>
      </c>
      <c r="F10" s="12">
        <f t="shared" si="1"/>
        <v>656.8</v>
      </c>
      <c r="G10" s="34">
        <f t="shared" si="2"/>
        <v>0</v>
      </c>
      <c r="H10" s="1">
        <v>1</v>
      </c>
      <c r="I10" s="13">
        <v>0.5</v>
      </c>
      <c r="J10" s="13">
        <f t="shared" si="0"/>
        <v>0.5</v>
      </c>
    </row>
    <row r="11" spans="1:10" ht="22.5">
      <c r="A11" s="161">
        <v>6</v>
      </c>
      <c r="B11" s="15" t="s">
        <v>174</v>
      </c>
      <c r="C11" s="11">
        <v>0</v>
      </c>
      <c r="D11" s="172">
        <v>315</v>
      </c>
      <c r="E11" s="32">
        <v>0</v>
      </c>
      <c r="F11" s="12">
        <f t="shared" si="1"/>
        <v>315</v>
      </c>
      <c r="G11" s="34">
        <f t="shared" si="2"/>
        <v>0</v>
      </c>
      <c r="H11" s="1">
        <v>1</v>
      </c>
      <c r="I11" s="13">
        <v>0.5</v>
      </c>
      <c r="J11" s="13">
        <f t="shared" si="0"/>
        <v>0.5</v>
      </c>
    </row>
    <row r="12" spans="1:10" ht="22.5">
      <c r="A12" s="161">
        <v>7</v>
      </c>
      <c r="B12" s="15" t="s">
        <v>175</v>
      </c>
      <c r="C12" s="11">
        <v>0</v>
      </c>
      <c r="D12" s="172">
        <v>9084.3</v>
      </c>
      <c r="E12" s="32">
        <v>0</v>
      </c>
      <c r="F12" s="12">
        <f t="shared" si="1"/>
        <v>9084.3</v>
      </c>
      <c r="G12" s="34">
        <f t="shared" si="2"/>
        <v>0</v>
      </c>
      <c r="H12" s="1">
        <v>1</v>
      </c>
      <c r="I12" s="13">
        <v>0.5</v>
      </c>
      <c r="J12" s="13">
        <f t="shared" si="0"/>
        <v>0.5</v>
      </c>
    </row>
    <row r="13" spans="1:10" ht="22.5">
      <c r="A13" s="161">
        <v>8</v>
      </c>
      <c r="B13" s="15" t="s">
        <v>176</v>
      </c>
      <c r="C13" s="11">
        <v>0</v>
      </c>
      <c r="D13" s="172">
        <v>300.6</v>
      </c>
      <c r="E13" s="32">
        <v>0</v>
      </c>
      <c r="F13" s="12">
        <f t="shared" si="1"/>
        <v>300.6</v>
      </c>
      <c r="G13" s="34">
        <f t="shared" si="2"/>
        <v>0</v>
      </c>
      <c r="H13" s="1">
        <v>1</v>
      </c>
      <c r="I13" s="13">
        <v>0.5</v>
      </c>
      <c r="J13" s="13">
        <f t="shared" si="0"/>
        <v>0.5</v>
      </c>
    </row>
    <row r="14" spans="1:10" ht="22.5">
      <c r="A14" s="161">
        <v>9</v>
      </c>
      <c r="B14" s="15" t="s">
        <v>177</v>
      </c>
      <c r="C14" s="11">
        <v>0</v>
      </c>
      <c r="D14" s="172">
        <v>2211.2</v>
      </c>
      <c r="E14" s="32">
        <v>0</v>
      </c>
      <c r="F14" s="12">
        <f t="shared" si="1"/>
        <v>2211.2</v>
      </c>
      <c r="G14" s="34">
        <f t="shared" si="2"/>
        <v>0</v>
      </c>
      <c r="H14" s="1">
        <v>1</v>
      </c>
      <c r="I14" s="13">
        <v>0.5</v>
      </c>
      <c r="J14" s="13">
        <f t="shared" si="0"/>
        <v>0.5</v>
      </c>
    </row>
    <row r="15" spans="1:10" ht="22.5">
      <c r="A15" s="161">
        <v>10</v>
      </c>
      <c r="B15" s="15" t="s">
        <v>178</v>
      </c>
      <c r="C15" s="11">
        <v>0</v>
      </c>
      <c r="D15" s="173">
        <v>855.3</v>
      </c>
      <c r="E15" s="32">
        <v>0</v>
      </c>
      <c r="F15" s="12">
        <f t="shared" si="1"/>
        <v>855.3</v>
      </c>
      <c r="G15" s="34">
        <f t="shared" si="2"/>
        <v>0</v>
      </c>
      <c r="H15" s="1">
        <v>1</v>
      </c>
      <c r="I15" s="13">
        <v>0.5</v>
      </c>
      <c r="J15" s="13">
        <f t="shared" si="0"/>
        <v>0.5</v>
      </c>
    </row>
    <row r="16" spans="1:10" ht="11.25">
      <c r="A16" s="212" t="s">
        <v>39</v>
      </c>
      <c r="B16" s="213"/>
      <c r="C16" s="18">
        <f>SUM(C6:C15)</f>
        <v>0</v>
      </c>
      <c r="D16" s="18">
        <f>SUM(D6:D15)</f>
        <v>15717.099999999999</v>
      </c>
      <c r="E16" s="18">
        <f>SUM(E6:E15)</f>
        <v>0</v>
      </c>
      <c r="F16" s="18">
        <f>SUM(F6:F15)</f>
        <v>15717.099999999999</v>
      </c>
      <c r="G16" s="50" t="s">
        <v>8</v>
      </c>
      <c r="H16" s="51" t="s">
        <v>8</v>
      </c>
      <c r="I16" s="19">
        <v>0.5</v>
      </c>
      <c r="J16" s="52" t="s">
        <v>8</v>
      </c>
    </row>
    <row r="17" spans="1:8" s="24" customFormat="1" ht="11.25">
      <c r="A17" s="20"/>
      <c r="B17" s="21"/>
      <c r="C17" s="21"/>
      <c r="D17" s="22"/>
      <c r="E17" s="22"/>
      <c r="F17" s="22"/>
      <c r="G17" s="21"/>
      <c r="H17" s="23"/>
    </row>
    <row r="18" spans="1:8" s="24" customFormat="1" ht="11.25">
      <c r="A18" s="20"/>
      <c r="B18" s="21"/>
      <c r="C18" s="21"/>
      <c r="D18" s="22"/>
      <c r="E18" s="22"/>
      <c r="F18" s="22"/>
      <c r="G18" s="21"/>
      <c r="H18" s="23"/>
    </row>
    <row r="19" spans="1:8" s="24" customFormat="1" ht="11.25">
      <c r="A19" s="20"/>
      <c r="B19" s="21"/>
      <c r="C19" s="21"/>
      <c r="D19" s="22"/>
      <c r="E19" s="22"/>
      <c r="F19" s="22"/>
      <c r="G19" s="21"/>
      <c r="H19" s="23"/>
    </row>
    <row r="20" spans="1:8" s="24" customFormat="1" ht="11.25">
      <c r="A20" s="20"/>
      <c r="B20" s="21"/>
      <c r="C20" s="21"/>
      <c r="D20" s="22"/>
      <c r="E20" s="22"/>
      <c r="F20" s="22"/>
      <c r="G20" s="25"/>
      <c r="H20" s="23"/>
    </row>
    <row r="21" spans="1:8" s="24" customFormat="1" ht="11.25">
      <c r="A21" s="20"/>
      <c r="B21" s="21"/>
      <c r="C21" s="21"/>
      <c r="D21" s="22"/>
      <c r="E21" s="22"/>
      <c r="F21" s="22"/>
      <c r="G21" s="21"/>
      <c r="H21" s="23"/>
    </row>
    <row r="22" spans="1:8" s="24" customFormat="1" ht="11.25">
      <c r="A22" s="20"/>
      <c r="B22" s="21"/>
      <c r="C22" s="21"/>
      <c r="D22" s="22"/>
      <c r="E22" s="22"/>
      <c r="F22" s="22"/>
      <c r="G22" s="21"/>
      <c r="H22" s="23"/>
    </row>
    <row r="23" spans="1:8" s="24" customFormat="1" ht="11.25">
      <c r="A23" s="20"/>
      <c r="B23" s="21"/>
      <c r="C23" s="21"/>
      <c r="D23" s="22"/>
      <c r="E23" s="22"/>
      <c r="F23" s="22"/>
      <c r="G23" s="21"/>
      <c r="H23" s="23"/>
    </row>
    <row r="24" spans="1:8" s="24" customFormat="1" ht="11.25">
      <c r="A24" s="23"/>
      <c r="D24" s="22"/>
      <c r="E24" s="22"/>
      <c r="F24" s="22"/>
      <c r="H24" s="23"/>
    </row>
    <row r="25" spans="1:8" s="24" customFormat="1" ht="11.25">
      <c r="A25" s="23"/>
      <c r="D25" s="22"/>
      <c r="E25" s="22"/>
      <c r="F25" s="22"/>
      <c r="H25" s="23"/>
    </row>
    <row r="26" spans="1:8" s="24" customFormat="1" ht="11.25">
      <c r="A26" s="23"/>
      <c r="D26" s="22"/>
      <c r="E26" s="22"/>
      <c r="F26" s="22"/>
      <c r="H26" s="23"/>
    </row>
    <row r="27" spans="1:8" s="24" customFormat="1" ht="11.25">
      <c r="A27" s="23"/>
      <c r="H27" s="23"/>
    </row>
    <row r="28" spans="1:8" s="24" customFormat="1" ht="11.25">
      <c r="A28" s="23"/>
      <c r="H28" s="23"/>
    </row>
  </sheetData>
  <mergeCells count="6">
    <mergeCell ref="A16:B16"/>
    <mergeCell ref="A3:A4"/>
    <mergeCell ref="B3:B4"/>
    <mergeCell ref="A1:J1"/>
    <mergeCell ref="H3:H4"/>
    <mergeCell ref="I3:I4"/>
  </mergeCells>
  <printOptions/>
  <pageMargins left="0.7874015748031497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29"/>
  <sheetViews>
    <sheetView zoomScale="85" zoomScaleNormal="85" zoomScaleSheetLayoutView="100" workbookViewId="0" topLeftCell="N4">
      <selection activeCell="T7" sqref="T7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71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23" t="s">
        <v>144</v>
      </c>
      <c r="D2" s="223"/>
      <c r="E2" s="223"/>
      <c r="F2" s="223"/>
      <c r="G2" s="223"/>
      <c r="H2" s="223"/>
      <c r="I2" s="223"/>
      <c r="J2" s="223"/>
      <c r="K2" s="223"/>
      <c r="L2" s="4"/>
      <c r="M2" s="4"/>
      <c r="N2" s="4"/>
      <c r="O2" s="4"/>
      <c r="P2" s="4"/>
      <c r="Q2" s="4"/>
    </row>
    <row r="3" spans="1:17" ht="13.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4"/>
      <c r="M3" s="4"/>
      <c r="N3" s="4"/>
      <c r="O3" s="4"/>
      <c r="P3" s="4"/>
      <c r="Q3" s="4"/>
    </row>
    <row r="4" spans="1:20" ht="133.5" customHeight="1">
      <c r="A4" s="214" t="s">
        <v>9</v>
      </c>
      <c r="B4" s="212" t="s">
        <v>102</v>
      </c>
      <c r="C4" s="5" t="s">
        <v>222</v>
      </c>
      <c r="D4" s="5" t="s">
        <v>224</v>
      </c>
      <c r="E4" s="35" t="s">
        <v>31</v>
      </c>
      <c r="F4" s="35" t="s">
        <v>190</v>
      </c>
      <c r="G4" s="35" t="s">
        <v>199</v>
      </c>
      <c r="H4" s="72" t="s">
        <v>132</v>
      </c>
      <c r="I4" s="35" t="s">
        <v>213</v>
      </c>
      <c r="J4" s="35" t="s">
        <v>214</v>
      </c>
      <c r="K4" s="5" t="s">
        <v>215</v>
      </c>
      <c r="L4" s="6" t="s">
        <v>133</v>
      </c>
      <c r="M4" s="35" t="s">
        <v>194</v>
      </c>
      <c r="N4" s="35" t="s">
        <v>200</v>
      </c>
      <c r="O4" s="35" t="s">
        <v>201</v>
      </c>
      <c r="P4" s="28" t="s">
        <v>145</v>
      </c>
      <c r="Q4" s="5" t="s">
        <v>60</v>
      </c>
      <c r="R4" s="215" t="s">
        <v>4</v>
      </c>
      <c r="S4" s="215" t="s">
        <v>10</v>
      </c>
      <c r="T4" s="6" t="s">
        <v>6</v>
      </c>
    </row>
    <row r="5" spans="1:20" s="10" customFormat="1" ht="45.75" customHeight="1">
      <c r="A5" s="214"/>
      <c r="B5" s="212"/>
      <c r="C5" s="5" t="s">
        <v>30</v>
      </c>
      <c r="D5" s="5" t="s">
        <v>30</v>
      </c>
      <c r="E5" s="8" t="s">
        <v>32</v>
      </c>
      <c r="F5" s="8" t="s">
        <v>26</v>
      </c>
      <c r="G5" s="8" t="s">
        <v>151</v>
      </c>
      <c r="H5" s="73" t="s">
        <v>55</v>
      </c>
      <c r="I5" s="8" t="s">
        <v>26</v>
      </c>
      <c r="J5" s="8" t="s">
        <v>150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17"/>
      <c r="S5" s="217"/>
      <c r="T5" s="9" t="s">
        <v>35</v>
      </c>
    </row>
    <row r="6" spans="1:20" s="10" customFormat="1" ht="13.5" customHeight="1">
      <c r="A6" s="41">
        <v>1</v>
      </c>
      <c r="B6" s="41">
        <v>2</v>
      </c>
      <c r="C6" s="41">
        <v>3</v>
      </c>
      <c r="D6" s="41">
        <v>4</v>
      </c>
      <c r="E6" s="8">
        <v>5</v>
      </c>
      <c r="F6" s="8">
        <v>6</v>
      </c>
      <c r="G6" s="8">
        <v>7</v>
      </c>
      <c r="H6" s="73" t="s">
        <v>56</v>
      </c>
      <c r="I6" s="8">
        <v>9</v>
      </c>
      <c r="J6" s="8">
        <v>10</v>
      </c>
      <c r="K6" s="8">
        <v>11</v>
      </c>
      <c r="L6" s="8">
        <v>12</v>
      </c>
      <c r="M6" s="41">
        <v>13</v>
      </c>
      <c r="N6" s="41">
        <v>14</v>
      </c>
      <c r="O6" s="41">
        <v>15</v>
      </c>
      <c r="P6" s="41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22.5">
      <c r="A7" s="161">
        <v>1</v>
      </c>
      <c r="B7" s="40" t="s">
        <v>170</v>
      </c>
      <c r="C7" s="53">
        <v>0</v>
      </c>
      <c r="D7" s="53">
        <v>0</v>
      </c>
      <c r="E7" s="32">
        <f>D7-C7</f>
        <v>0</v>
      </c>
      <c r="F7" s="198">
        <v>5228.6</v>
      </c>
      <c r="G7" s="32">
        <v>1677.6</v>
      </c>
      <c r="H7" s="74">
        <f>F7-G7</f>
        <v>3551.0000000000005</v>
      </c>
      <c r="I7" s="40">
        <v>32.4</v>
      </c>
      <c r="J7" s="40">
        <v>2.4</v>
      </c>
      <c r="K7" s="32">
        <f>I7-J7</f>
        <v>30</v>
      </c>
      <c r="L7" s="11">
        <f aca="true" t="shared" si="0" ref="L7:L16">F7-G7-K7</f>
        <v>3521.0000000000005</v>
      </c>
      <c r="M7" s="174">
        <v>5178.6</v>
      </c>
      <c r="N7" s="12">
        <v>46.7</v>
      </c>
      <c r="O7" s="46">
        <v>1630.9</v>
      </c>
      <c r="P7" s="12">
        <f>M7-N7-O7</f>
        <v>3501.0000000000005</v>
      </c>
      <c r="Q7" s="16">
        <f>L7/P7*100</f>
        <v>100.57126535275636</v>
      </c>
      <c r="R7" s="14">
        <v>1</v>
      </c>
      <c r="S7" s="13">
        <v>0.75</v>
      </c>
      <c r="T7" s="13">
        <f aca="true" t="shared" si="1" ref="T7:T16">R7*S7</f>
        <v>0.75</v>
      </c>
    </row>
    <row r="8" spans="1:20" ht="22.5">
      <c r="A8" s="161">
        <v>2</v>
      </c>
      <c r="B8" s="40" t="s">
        <v>169</v>
      </c>
      <c r="C8" s="53">
        <v>0</v>
      </c>
      <c r="D8" s="53">
        <v>0</v>
      </c>
      <c r="E8" s="32">
        <f aca="true" t="shared" si="2" ref="E8:E16">D8-C8</f>
        <v>0</v>
      </c>
      <c r="F8" s="199">
        <v>1898</v>
      </c>
      <c r="G8" s="32">
        <v>206.2</v>
      </c>
      <c r="H8" s="74">
        <f aca="true" t="shared" si="3" ref="H8:H16">F8-G8</f>
        <v>1691.8</v>
      </c>
      <c r="I8" s="40">
        <v>9.7</v>
      </c>
      <c r="J8" s="40">
        <v>6</v>
      </c>
      <c r="K8" s="32">
        <f aca="true" t="shared" si="4" ref="K8:K16">I8-J8</f>
        <v>3.6999999999999993</v>
      </c>
      <c r="L8" s="11">
        <f t="shared" si="0"/>
        <v>1688.1</v>
      </c>
      <c r="M8" s="175">
        <v>1849.7</v>
      </c>
      <c r="N8" s="12">
        <v>46.7</v>
      </c>
      <c r="O8" s="46">
        <v>159.5</v>
      </c>
      <c r="P8" s="12">
        <f aca="true" t="shared" si="5" ref="P8:P16">M8-N8-O8</f>
        <v>1643.5</v>
      </c>
      <c r="Q8" s="16">
        <f aca="true" t="shared" si="6" ref="Q8:Q16">L8/P8*100</f>
        <v>102.71372071797991</v>
      </c>
      <c r="R8" s="14">
        <v>1</v>
      </c>
      <c r="S8" s="13">
        <v>0.75</v>
      </c>
      <c r="T8" s="13">
        <f t="shared" si="1"/>
        <v>0.75</v>
      </c>
    </row>
    <row r="9" spans="1:20" ht="22.5">
      <c r="A9" s="161">
        <v>3</v>
      </c>
      <c r="B9" s="40" t="s">
        <v>179</v>
      </c>
      <c r="C9" s="53">
        <v>0</v>
      </c>
      <c r="D9" s="53">
        <v>0</v>
      </c>
      <c r="E9" s="32">
        <f t="shared" si="2"/>
        <v>0</v>
      </c>
      <c r="F9" s="199">
        <v>2749.9</v>
      </c>
      <c r="G9" s="32">
        <v>1081.2</v>
      </c>
      <c r="H9" s="74">
        <f t="shared" si="3"/>
        <v>1668.7</v>
      </c>
      <c r="I9" s="40">
        <v>2.4</v>
      </c>
      <c r="J9" s="40">
        <v>2.4</v>
      </c>
      <c r="K9" s="32">
        <f t="shared" si="4"/>
        <v>0</v>
      </c>
      <c r="L9" s="11">
        <f t="shared" si="0"/>
        <v>1668.7</v>
      </c>
      <c r="M9" s="175">
        <v>2691.9</v>
      </c>
      <c r="N9" s="12">
        <v>46.7</v>
      </c>
      <c r="O9" s="46">
        <v>1034.5</v>
      </c>
      <c r="P9" s="12">
        <f t="shared" si="5"/>
        <v>1610.7000000000003</v>
      </c>
      <c r="Q9" s="16">
        <f t="shared" si="6"/>
        <v>103.60091885515612</v>
      </c>
      <c r="R9" s="14">
        <v>1</v>
      </c>
      <c r="S9" s="13">
        <v>0.75</v>
      </c>
      <c r="T9" s="13">
        <f t="shared" si="1"/>
        <v>0.75</v>
      </c>
    </row>
    <row r="10" spans="1:20" ht="22.5">
      <c r="A10" s="161">
        <v>4</v>
      </c>
      <c r="B10" s="40" t="s">
        <v>172</v>
      </c>
      <c r="C10" s="53">
        <v>0</v>
      </c>
      <c r="D10" s="53">
        <v>0</v>
      </c>
      <c r="E10" s="32">
        <f t="shared" si="2"/>
        <v>0</v>
      </c>
      <c r="F10" s="199">
        <v>3997.2</v>
      </c>
      <c r="G10" s="32">
        <v>1992.3</v>
      </c>
      <c r="H10" s="74">
        <f t="shared" si="3"/>
        <v>2004.8999999999999</v>
      </c>
      <c r="I10" s="40">
        <v>744.8</v>
      </c>
      <c r="J10" s="40">
        <v>744.8</v>
      </c>
      <c r="K10" s="32">
        <f t="shared" si="4"/>
        <v>0</v>
      </c>
      <c r="L10" s="11">
        <f t="shared" si="0"/>
        <v>2004.8999999999999</v>
      </c>
      <c r="M10" s="175">
        <v>3950</v>
      </c>
      <c r="N10" s="12">
        <v>789.2</v>
      </c>
      <c r="O10" s="46">
        <v>1203.1</v>
      </c>
      <c r="P10" s="12">
        <f t="shared" si="5"/>
        <v>1957.7000000000003</v>
      </c>
      <c r="Q10" s="16">
        <f t="shared" si="6"/>
        <v>102.41099249118861</v>
      </c>
      <c r="R10" s="14">
        <v>1</v>
      </c>
      <c r="S10" s="13">
        <v>0.75</v>
      </c>
      <c r="T10" s="13">
        <f t="shared" si="1"/>
        <v>0.75</v>
      </c>
    </row>
    <row r="11" spans="1:20" ht="22.5">
      <c r="A11" s="161">
        <v>5</v>
      </c>
      <c r="B11" s="40" t="s">
        <v>173</v>
      </c>
      <c r="C11" s="53">
        <v>0</v>
      </c>
      <c r="D11" s="53">
        <v>0</v>
      </c>
      <c r="E11" s="32">
        <f t="shared" si="2"/>
        <v>0</v>
      </c>
      <c r="F11" s="199">
        <v>4748.1</v>
      </c>
      <c r="G11" s="32">
        <v>1329.5</v>
      </c>
      <c r="H11" s="74">
        <f t="shared" si="3"/>
        <v>3418.6000000000004</v>
      </c>
      <c r="I11" s="40">
        <v>74.4</v>
      </c>
      <c r="J11" s="40">
        <v>4.4</v>
      </c>
      <c r="K11" s="32">
        <f t="shared" si="4"/>
        <v>70</v>
      </c>
      <c r="L11" s="11">
        <f t="shared" si="0"/>
        <v>3348.6000000000004</v>
      </c>
      <c r="M11" s="175">
        <v>4484.2</v>
      </c>
      <c r="N11" s="12">
        <v>116.5</v>
      </c>
      <c r="O11" s="46">
        <v>1213</v>
      </c>
      <c r="P11" s="12">
        <f t="shared" si="5"/>
        <v>3154.7</v>
      </c>
      <c r="Q11" s="16">
        <f t="shared" si="6"/>
        <v>106.14638475924811</v>
      </c>
      <c r="R11" s="14">
        <v>1</v>
      </c>
      <c r="S11" s="13">
        <v>0.75</v>
      </c>
      <c r="T11" s="13">
        <f t="shared" si="1"/>
        <v>0.75</v>
      </c>
    </row>
    <row r="12" spans="1:20" ht="22.5">
      <c r="A12" s="161">
        <v>6</v>
      </c>
      <c r="B12" s="40" t="s">
        <v>174</v>
      </c>
      <c r="C12" s="53">
        <v>0</v>
      </c>
      <c r="D12" s="53">
        <v>0</v>
      </c>
      <c r="E12" s="32">
        <f t="shared" si="2"/>
        <v>0</v>
      </c>
      <c r="F12" s="199">
        <v>2821.4</v>
      </c>
      <c r="G12" s="32">
        <v>1087.7</v>
      </c>
      <c r="H12" s="74">
        <f t="shared" si="3"/>
        <v>1733.7</v>
      </c>
      <c r="I12" s="40">
        <v>781.9</v>
      </c>
      <c r="J12" s="40">
        <v>746.9</v>
      </c>
      <c r="K12" s="32">
        <f t="shared" si="4"/>
        <v>35</v>
      </c>
      <c r="L12" s="11">
        <f t="shared" si="0"/>
        <v>1698.7</v>
      </c>
      <c r="M12" s="175">
        <v>2787.4</v>
      </c>
      <c r="N12" s="12">
        <v>789.2</v>
      </c>
      <c r="O12" s="46">
        <v>298.5</v>
      </c>
      <c r="P12" s="12">
        <f t="shared" si="5"/>
        <v>1699.7</v>
      </c>
      <c r="Q12" s="16">
        <f t="shared" si="6"/>
        <v>99.9411660881332</v>
      </c>
      <c r="R12" s="14">
        <v>0</v>
      </c>
      <c r="S12" s="13">
        <v>0.75</v>
      </c>
      <c r="T12" s="13">
        <f t="shared" si="1"/>
        <v>0</v>
      </c>
    </row>
    <row r="13" spans="1:20" ht="22.5">
      <c r="A13" s="161">
        <v>7</v>
      </c>
      <c r="B13" s="40" t="s">
        <v>175</v>
      </c>
      <c r="C13" s="53">
        <v>0</v>
      </c>
      <c r="D13" s="53">
        <v>0</v>
      </c>
      <c r="E13" s="32">
        <f t="shared" si="2"/>
        <v>0</v>
      </c>
      <c r="F13" s="199">
        <v>24696.9</v>
      </c>
      <c r="G13" s="32">
        <v>6957.6</v>
      </c>
      <c r="H13" s="74">
        <f t="shared" si="3"/>
        <v>17739.300000000003</v>
      </c>
      <c r="I13" s="40">
        <v>4624.3</v>
      </c>
      <c r="J13" s="40">
        <v>2974.3</v>
      </c>
      <c r="K13" s="32">
        <f t="shared" si="4"/>
        <v>1650</v>
      </c>
      <c r="L13" s="11">
        <f t="shared" si="0"/>
        <v>16089.300000000003</v>
      </c>
      <c r="M13" s="175">
        <v>23247</v>
      </c>
      <c r="N13" s="12">
        <v>3203.7</v>
      </c>
      <c r="O13" s="46">
        <v>3753.9</v>
      </c>
      <c r="P13" s="12">
        <f t="shared" si="5"/>
        <v>16289.4</v>
      </c>
      <c r="Q13" s="16">
        <f t="shared" si="6"/>
        <v>98.77159379719329</v>
      </c>
      <c r="R13" s="14">
        <v>0</v>
      </c>
      <c r="S13" s="13">
        <v>0.75</v>
      </c>
      <c r="T13" s="13">
        <f t="shared" si="1"/>
        <v>0</v>
      </c>
    </row>
    <row r="14" spans="1:20" ht="22.5">
      <c r="A14" s="161">
        <v>8</v>
      </c>
      <c r="B14" s="40" t="s">
        <v>176</v>
      </c>
      <c r="C14" s="53">
        <v>0</v>
      </c>
      <c r="D14" s="53">
        <v>0</v>
      </c>
      <c r="E14" s="32">
        <f t="shared" si="2"/>
        <v>0</v>
      </c>
      <c r="F14" s="199">
        <v>2923.1</v>
      </c>
      <c r="G14" s="32">
        <v>709.4</v>
      </c>
      <c r="H14" s="74">
        <f t="shared" si="3"/>
        <v>2213.7</v>
      </c>
      <c r="I14" s="40">
        <v>12.3</v>
      </c>
      <c r="J14" s="40">
        <v>2.3</v>
      </c>
      <c r="K14" s="32">
        <f t="shared" si="4"/>
        <v>10</v>
      </c>
      <c r="L14" s="11">
        <f t="shared" si="0"/>
        <v>2203.7</v>
      </c>
      <c r="M14" s="175">
        <v>2703.1</v>
      </c>
      <c r="N14" s="12">
        <v>46.7</v>
      </c>
      <c r="O14" s="46">
        <v>662.7</v>
      </c>
      <c r="P14" s="12">
        <f t="shared" si="5"/>
        <v>1993.7</v>
      </c>
      <c r="Q14" s="16">
        <f t="shared" si="6"/>
        <v>110.53317951547372</v>
      </c>
      <c r="R14" s="14">
        <v>1</v>
      </c>
      <c r="S14" s="13">
        <v>0.75</v>
      </c>
      <c r="T14" s="13">
        <f t="shared" si="1"/>
        <v>0.75</v>
      </c>
    </row>
    <row r="15" spans="1:20" ht="22.5">
      <c r="A15" s="161">
        <v>9</v>
      </c>
      <c r="B15" s="40" t="s">
        <v>177</v>
      </c>
      <c r="C15" s="53">
        <v>0</v>
      </c>
      <c r="D15" s="53">
        <v>0</v>
      </c>
      <c r="E15" s="32">
        <f t="shared" si="2"/>
        <v>0</v>
      </c>
      <c r="F15" s="199">
        <v>6940.3</v>
      </c>
      <c r="G15" s="32">
        <v>3095</v>
      </c>
      <c r="H15" s="74">
        <f t="shared" si="3"/>
        <v>3845.3</v>
      </c>
      <c r="I15" s="40">
        <v>2427.4</v>
      </c>
      <c r="J15" s="40">
        <v>2231.8</v>
      </c>
      <c r="K15" s="32">
        <f t="shared" si="4"/>
        <v>195.5999999999999</v>
      </c>
      <c r="L15" s="11">
        <f t="shared" si="0"/>
        <v>3649.7000000000003</v>
      </c>
      <c r="M15" s="175">
        <v>6610.3</v>
      </c>
      <c r="N15" s="12">
        <v>2344</v>
      </c>
      <c r="O15" s="46">
        <v>751</v>
      </c>
      <c r="P15" s="12">
        <f t="shared" si="5"/>
        <v>3515.3</v>
      </c>
      <c r="Q15" s="16">
        <f t="shared" si="6"/>
        <v>103.8232867749552</v>
      </c>
      <c r="R15" s="14">
        <v>1</v>
      </c>
      <c r="S15" s="13">
        <v>0.75</v>
      </c>
      <c r="T15" s="13">
        <f t="shared" si="1"/>
        <v>0.75</v>
      </c>
    </row>
    <row r="16" spans="1:20" ht="22.5">
      <c r="A16" s="161">
        <v>10</v>
      </c>
      <c r="B16" s="40" t="s">
        <v>178</v>
      </c>
      <c r="C16" s="53">
        <v>0</v>
      </c>
      <c r="D16" s="53">
        <v>0</v>
      </c>
      <c r="E16" s="32">
        <f t="shared" si="2"/>
        <v>0</v>
      </c>
      <c r="F16" s="200">
        <v>2100.1</v>
      </c>
      <c r="G16" s="32">
        <v>196.3</v>
      </c>
      <c r="H16" s="74">
        <f t="shared" si="3"/>
        <v>1903.8</v>
      </c>
      <c r="I16" s="40">
        <v>39.4</v>
      </c>
      <c r="J16" s="40">
        <v>4.4</v>
      </c>
      <c r="K16" s="32">
        <f t="shared" si="4"/>
        <v>35</v>
      </c>
      <c r="L16" s="11">
        <f t="shared" si="0"/>
        <v>1868.8</v>
      </c>
      <c r="M16" s="176">
        <v>2068.1</v>
      </c>
      <c r="N16" s="12">
        <v>46.7</v>
      </c>
      <c r="O16" s="46">
        <v>149.6</v>
      </c>
      <c r="P16" s="12">
        <f t="shared" si="5"/>
        <v>1871.8</v>
      </c>
      <c r="Q16" s="16">
        <f t="shared" si="6"/>
        <v>99.83972646650284</v>
      </c>
      <c r="R16" s="14">
        <v>0</v>
      </c>
      <c r="S16" s="13">
        <v>0.75</v>
      </c>
      <c r="T16" s="13">
        <f t="shared" si="1"/>
        <v>0</v>
      </c>
    </row>
    <row r="17" spans="1:20" ht="11.25">
      <c r="A17" s="212" t="s">
        <v>39</v>
      </c>
      <c r="B17" s="213"/>
      <c r="C17" s="29">
        <f aca="true" t="shared" si="7" ref="C17:P17">SUM(C7:C16)</f>
        <v>0</v>
      </c>
      <c r="D17" s="29">
        <f t="shared" si="7"/>
        <v>0</v>
      </c>
      <c r="E17" s="29">
        <f t="shared" si="7"/>
        <v>0</v>
      </c>
      <c r="F17" s="29">
        <f t="shared" si="7"/>
        <v>58103.600000000006</v>
      </c>
      <c r="G17" s="29">
        <f t="shared" si="7"/>
        <v>18332.8</v>
      </c>
      <c r="H17" s="75">
        <f t="shared" si="7"/>
        <v>39770.80000000001</v>
      </c>
      <c r="I17" s="29">
        <f t="shared" si="7"/>
        <v>8749</v>
      </c>
      <c r="J17" s="29">
        <f t="shared" si="7"/>
        <v>6719.7</v>
      </c>
      <c r="K17" s="29">
        <f t="shared" si="7"/>
        <v>2029.3</v>
      </c>
      <c r="L17" s="18">
        <f t="shared" si="7"/>
        <v>37741.50000000001</v>
      </c>
      <c r="M17" s="18">
        <f t="shared" si="7"/>
        <v>55570.3</v>
      </c>
      <c r="N17" s="48">
        <f t="shared" si="7"/>
        <v>7476.099999999999</v>
      </c>
      <c r="O17" s="18">
        <f t="shared" si="7"/>
        <v>10856.7</v>
      </c>
      <c r="P17" s="44">
        <f t="shared" si="7"/>
        <v>37237.50000000001</v>
      </c>
      <c r="Q17" s="30" t="s">
        <v>8</v>
      </c>
      <c r="R17" s="38" t="s">
        <v>8</v>
      </c>
      <c r="S17" s="19">
        <v>0.75</v>
      </c>
      <c r="T17" s="39" t="s">
        <v>8</v>
      </c>
    </row>
    <row r="18" spans="1:18" s="24" customFormat="1" ht="11.25">
      <c r="A18" s="20"/>
      <c r="B18" s="21"/>
      <c r="C18" s="21"/>
      <c r="D18" s="21"/>
      <c r="E18" s="21"/>
      <c r="F18" s="21"/>
      <c r="G18" s="21"/>
      <c r="H18" s="71"/>
      <c r="I18" s="21"/>
      <c r="J18" s="21"/>
      <c r="K18" s="21"/>
      <c r="L18" s="21"/>
      <c r="M18" s="22"/>
      <c r="N18" s="22"/>
      <c r="O18" s="22"/>
      <c r="P18" s="22"/>
      <c r="Q18" s="21"/>
      <c r="R18" s="23"/>
    </row>
    <row r="19" spans="1:18" s="24" customFormat="1" ht="11.25">
      <c r="A19" s="20"/>
      <c r="B19" s="21"/>
      <c r="C19" s="21"/>
      <c r="D19" s="21"/>
      <c r="E19" s="21"/>
      <c r="F19" s="21"/>
      <c r="G19" s="21"/>
      <c r="H19" s="71"/>
      <c r="I19" s="21"/>
      <c r="J19" s="21"/>
      <c r="K19" s="21"/>
      <c r="L19" s="21"/>
      <c r="M19" s="22"/>
      <c r="N19" s="22"/>
      <c r="O19" s="22"/>
      <c r="P19" s="22"/>
      <c r="Q19" s="21"/>
      <c r="R19" s="23"/>
    </row>
    <row r="20" spans="1:18" s="24" customFormat="1" ht="11.25">
      <c r="A20" s="20"/>
      <c r="B20" s="21"/>
      <c r="C20" s="21"/>
      <c r="D20" s="21"/>
      <c r="E20" s="21"/>
      <c r="F20" s="21"/>
      <c r="G20" s="21"/>
      <c r="H20" s="71"/>
      <c r="I20" s="21"/>
      <c r="J20" s="21"/>
      <c r="K20" s="21"/>
      <c r="L20" s="21"/>
      <c r="M20" s="22"/>
      <c r="N20" s="22"/>
      <c r="O20" s="22"/>
      <c r="P20" s="22"/>
      <c r="Q20" s="21"/>
      <c r="R20" s="23"/>
    </row>
    <row r="21" spans="1:18" s="24" customFormat="1" ht="11.25">
      <c r="A21" s="20"/>
      <c r="B21" s="21"/>
      <c r="C21" s="21"/>
      <c r="D21" s="21"/>
      <c r="E21" s="21"/>
      <c r="F21" s="21"/>
      <c r="G21" s="21"/>
      <c r="H21" s="71"/>
      <c r="I21" s="21"/>
      <c r="J21" s="21"/>
      <c r="K21" s="21"/>
      <c r="L21" s="21"/>
      <c r="M21" s="22"/>
      <c r="N21" s="22"/>
      <c r="O21" s="22"/>
      <c r="P21" s="22"/>
      <c r="Q21" s="25"/>
      <c r="R21" s="23"/>
    </row>
    <row r="22" spans="1:18" s="24" customFormat="1" ht="11.25">
      <c r="A22" s="20"/>
      <c r="B22" s="21"/>
      <c r="C22" s="21"/>
      <c r="D22" s="21"/>
      <c r="E22" s="21"/>
      <c r="F22" s="21"/>
      <c r="G22" s="21"/>
      <c r="H22" s="71"/>
      <c r="I22" s="21"/>
      <c r="J22" s="21"/>
      <c r="K22" s="21"/>
      <c r="L22" s="21"/>
      <c r="M22" s="22"/>
      <c r="N22" s="22"/>
      <c r="O22" s="22"/>
      <c r="P22" s="22"/>
      <c r="Q22" s="21"/>
      <c r="R22" s="23"/>
    </row>
    <row r="23" spans="1:18" s="24" customFormat="1" ht="11.25">
      <c r="A23" s="20"/>
      <c r="B23" s="21"/>
      <c r="C23" s="21"/>
      <c r="D23" s="21"/>
      <c r="E23" s="21"/>
      <c r="F23" s="21"/>
      <c r="G23" s="21"/>
      <c r="H23" s="71"/>
      <c r="I23" s="21"/>
      <c r="J23" s="21"/>
      <c r="K23" s="21"/>
      <c r="L23" s="21"/>
      <c r="M23" s="22"/>
      <c r="N23" s="22"/>
      <c r="O23" s="22"/>
      <c r="P23" s="22"/>
      <c r="Q23" s="21"/>
      <c r="R23" s="23"/>
    </row>
    <row r="24" spans="1:18" s="24" customFormat="1" ht="11.25">
      <c r="A24" s="20"/>
      <c r="B24" s="21"/>
      <c r="C24" s="21"/>
      <c r="D24" s="21"/>
      <c r="E24" s="21"/>
      <c r="F24" s="21"/>
      <c r="G24" s="21"/>
      <c r="H24" s="71"/>
      <c r="I24" s="21"/>
      <c r="J24" s="21"/>
      <c r="K24" s="21"/>
      <c r="L24" s="21"/>
      <c r="M24" s="22"/>
      <c r="N24" s="22"/>
      <c r="O24" s="22"/>
      <c r="P24" s="22"/>
      <c r="Q24" s="21"/>
      <c r="R24" s="23"/>
    </row>
    <row r="25" spans="1:18" s="24" customFormat="1" ht="11.25">
      <c r="A25" s="23"/>
      <c r="H25" s="71"/>
      <c r="M25" s="22"/>
      <c r="N25" s="22"/>
      <c r="O25" s="22"/>
      <c r="P25" s="22"/>
      <c r="R25" s="23"/>
    </row>
    <row r="26" spans="1:18" s="24" customFormat="1" ht="11.25">
      <c r="A26" s="23"/>
      <c r="H26" s="71"/>
      <c r="M26" s="22"/>
      <c r="N26" s="22"/>
      <c r="O26" s="22"/>
      <c r="P26" s="22"/>
      <c r="R26" s="23"/>
    </row>
    <row r="27" spans="1:18" s="24" customFormat="1" ht="11.25">
      <c r="A27" s="23"/>
      <c r="H27" s="71"/>
      <c r="M27" s="22"/>
      <c r="N27" s="22"/>
      <c r="O27" s="22"/>
      <c r="P27" s="22"/>
      <c r="R27" s="23"/>
    </row>
    <row r="28" spans="1:18" s="24" customFormat="1" ht="11.25">
      <c r="A28" s="23"/>
      <c r="H28" s="71"/>
      <c r="R28" s="23"/>
    </row>
    <row r="29" spans="1:18" s="24" customFormat="1" ht="11.25">
      <c r="A29" s="23"/>
      <c r="H29" s="71"/>
      <c r="R29" s="23"/>
    </row>
  </sheetData>
  <mergeCells count="6">
    <mergeCell ref="R4:R5"/>
    <mergeCell ref="S4:S5"/>
    <mergeCell ref="C2:K2"/>
    <mergeCell ref="A17:B17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85" zoomScaleNormal="85" workbookViewId="0" topLeftCell="C1">
      <selection activeCell="J15" sqref="J15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22" t="s">
        <v>220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89.25" customHeight="1">
      <c r="A3" s="214" t="s">
        <v>13</v>
      </c>
      <c r="B3" s="212" t="s">
        <v>102</v>
      </c>
      <c r="C3" s="27" t="s">
        <v>134</v>
      </c>
      <c r="D3" s="26"/>
      <c r="E3" s="26"/>
      <c r="F3" s="35" t="s">
        <v>202</v>
      </c>
      <c r="G3" s="35" t="s">
        <v>203</v>
      </c>
      <c r="H3" s="28" t="s">
        <v>146</v>
      </c>
      <c r="I3" s="5" t="s">
        <v>24</v>
      </c>
      <c r="J3" s="215" t="s">
        <v>11</v>
      </c>
      <c r="K3" s="215" t="s">
        <v>12</v>
      </c>
      <c r="L3" s="6" t="s">
        <v>6</v>
      </c>
    </row>
    <row r="4" spans="1:12" s="10" customFormat="1" ht="42.75" customHeight="1">
      <c r="A4" s="214"/>
      <c r="B4" s="212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17"/>
      <c r="K4" s="217"/>
      <c r="L4" s="9" t="s">
        <v>29</v>
      </c>
    </row>
    <row r="5" spans="1:12" s="10" customFormat="1" ht="12" customHeight="1">
      <c r="A5" s="41">
        <v>1</v>
      </c>
      <c r="B5" s="41">
        <v>2</v>
      </c>
      <c r="C5" s="8">
        <v>3</v>
      </c>
      <c r="D5" s="43"/>
      <c r="E5" s="43"/>
      <c r="F5" s="41">
        <v>4</v>
      </c>
      <c r="G5" s="41">
        <v>5</v>
      </c>
      <c r="H5" s="41">
        <v>6</v>
      </c>
      <c r="I5" s="41">
        <v>7</v>
      </c>
      <c r="J5" s="41">
        <v>8</v>
      </c>
      <c r="K5" s="41">
        <v>9</v>
      </c>
      <c r="L5" s="41">
        <v>10</v>
      </c>
    </row>
    <row r="6" spans="1:12" ht="22.5">
      <c r="A6" s="161">
        <v>1</v>
      </c>
      <c r="B6" s="15" t="s">
        <v>170</v>
      </c>
      <c r="C6" s="11">
        <v>-50</v>
      </c>
      <c r="D6" s="12"/>
      <c r="E6" s="12"/>
      <c r="F6" s="189">
        <v>1165</v>
      </c>
      <c r="G6" s="150">
        <v>0</v>
      </c>
      <c r="H6" s="12">
        <f>F6+G6</f>
        <v>1165</v>
      </c>
      <c r="I6" s="55">
        <f>C6/H6*100</f>
        <v>-4.291845493562231</v>
      </c>
      <c r="J6" s="14">
        <v>1</v>
      </c>
      <c r="K6" s="13">
        <v>0.75</v>
      </c>
      <c r="L6" s="37">
        <f aca="true" t="shared" si="0" ref="L6:L15">J6*K6</f>
        <v>0.75</v>
      </c>
    </row>
    <row r="7" spans="1:12" ht="22.5">
      <c r="A7" s="161">
        <v>2</v>
      </c>
      <c r="B7" s="15" t="s">
        <v>169</v>
      </c>
      <c r="C7" s="11">
        <v>-48.3</v>
      </c>
      <c r="D7" s="12"/>
      <c r="E7" s="12"/>
      <c r="F7" s="172">
        <v>352.2</v>
      </c>
      <c r="G7" s="32">
        <v>0</v>
      </c>
      <c r="H7" s="12">
        <f aca="true" t="shared" si="1" ref="H7:H15">F7+G7</f>
        <v>352.2</v>
      </c>
      <c r="I7" s="16">
        <f aca="true" t="shared" si="2" ref="I7:I15">C7/H7*100</f>
        <v>-13.713798977853491</v>
      </c>
      <c r="J7" s="14">
        <v>0</v>
      </c>
      <c r="K7" s="13">
        <v>0.75</v>
      </c>
      <c r="L7" s="13">
        <f t="shared" si="0"/>
        <v>0</v>
      </c>
    </row>
    <row r="8" spans="1:12" ht="22.5">
      <c r="A8" s="161">
        <v>3</v>
      </c>
      <c r="B8" s="15" t="s">
        <v>179</v>
      </c>
      <c r="C8" s="11">
        <v>-58</v>
      </c>
      <c r="D8" s="12"/>
      <c r="E8" s="12"/>
      <c r="F8" s="172">
        <v>269.4</v>
      </c>
      <c r="G8" s="32">
        <v>0</v>
      </c>
      <c r="H8" s="12">
        <f t="shared" si="1"/>
        <v>269.4</v>
      </c>
      <c r="I8" s="16">
        <f t="shared" si="2"/>
        <v>-21.529324424647367</v>
      </c>
      <c r="J8" s="14">
        <v>0</v>
      </c>
      <c r="K8" s="13">
        <v>0.75</v>
      </c>
      <c r="L8" s="13">
        <f t="shared" si="0"/>
        <v>0</v>
      </c>
    </row>
    <row r="9" spans="1:12" ht="22.5">
      <c r="A9" s="161">
        <v>4</v>
      </c>
      <c r="B9" s="15" t="s">
        <v>172</v>
      </c>
      <c r="C9" s="11">
        <v>-47.2</v>
      </c>
      <c r="D9" s="12"/>
      <c r="E9" s="12"/>
      <c r="F9" s="172">
        <v>507.3</v>
      </c>
      <c r="G9" s="32">
        <v>0</v>
      </c>
      <c r="H9" s="12">
        <f t="shared" si="1"/>
        <v>507.3</v>
      </c>
      <c r="I9" s="16">
        <f t="shared" si="2"/>
        <v>-9.30415927459097</v>
      </c>
      <c r="J9" s="14">
        <v>0</v>
      </c>
      <c r="K9" s="13">
        <v>0.75</v>
      </c>
      <c r="L9" s="13">
        <f t="shared" si="0"/>
        <v>0</v>
      </c>
    </row>
    <row r="10" spans="1:12" ht="22.5">
      <c r="A10" s="161">
        <v>5</v>
      </c>
      <c r="B10" s="15" t="s">
        <v>173</v>
      </c>
      <c r="C10" s="11">
        <v>-263.9</v>
      </c>
      <c r="D10" s="12"/>
      <c r="E10" s="12"/>
      <c r="F10" s="172">
        <v>656.8</v>
      </c>
      <c r="G10" s="32">
        <v>0</v>
      </c>
      <c r="H10" s="12">
        <f t="shared" si="1"/>
        <v>656.8</v>
      </c>
      <c r="I10" s="16">
        <f t="shared" si="2"/>
        <v>-40.17965895249696</v>
      </c>
      <c r="J10" s="14">
        <v>0</v>
      </c>
      <c r="K10" s="13">
        <v>0.75</v>
      </c>
      <c r="L10" s="13">
        <f t="shared" si="0"/>
        <v>0</v>
      </c>
    </row>
    <row r="11" spans="1:12" ht="22.5">
      <c r="A11" s="161">
        <v>6</v>
      </c>
      <c r="B11" s="15" t="s">
        <v>174</v>
      </c>
      <c r="C11" s="11">
        <v>-34</v>
      </c>
      <c r="D11" s="12"/>
      <c r="E11" s="12"/>
      <c r="F11" s="172">
        <v>315</v>
      </c>
      <c r="G11" s="32">
        <v>0</v>
      </c>
      <c r="H11" s="12">
        <f t="shared" si="1"/>
        <v>315</v>
      </c>
      <c r="I11" s="16">
        <f t="shared" si="2"/>
        <v>-10.793650793650794</v>
      </c>
      <c r="J11" s="14">
        <v>0</v>
      </c>
      <c r="K11" s="13">
        <v>0.75</v>
      </c>
      <c r="L11" s="13">
        <f t="shared" si="0"/>
        <v>0</v>
      </c>
    </row>
    <row r="12" spans="1:12" ht="22.5">
      <c r="A12" s="161">
        <v>7</v>
      </c>
      <c r="B12" s="15" t="s">
        <v>175</v>
      </c>
      <c r="C12" s="11">
        <v>-1449.9</v>
      </c>
      <c r="D12" s="12"/>
      <c r="E12" s="12"/>
      <c r="F12" s="172">
        <v>9084.3</v>
      </c>
      <c r="G12" s="32">
        <v>0</v>
      </c>
      <c r="H12" s="12">
        <f t="shared" si="1"/>
        <v>9084.3</v>
      </c>
      <c r="I12" s="16">
        <f t="shared" si="2"/>
        <v>-15.960503285888844</v>
      </c>
      <c r="J12" s="14">
        <v>0</v>
      </c>
      <c r="K12" s="13">
        <v>0.75</v>
      </c>
      <c r="L12" s="13">
        <f t="shared" si="0"/>
        <v>0</v>
      </c>
    </row>
    <row r="13" spans="1:12" ht="22.5">
      <c r="A13" s="161">
        <v>8</v>
      </c>
      <c r="B13" s="15" t="s">
        <v>176</v>
      </c>
      <c r="C13" s="11">
        <v>-220</v>
      </c>
      <c r="D13" s="12"/>
      <c r="E13" s="12"/>
      <c r="F13" s="172">
        <v>300.6</v>
      </c>
      <c r="G13" s="32">
        <v>0</v>
      </c>
      <c r="H13" s="12">
        <f t="shared" si="1"/>
        <v>300.6</v>
      </c>
      <c r="I13" s="16">
        <f t="shared" si="2"/>
        <v>-73.18695941450432</v>
      </c>
      <c r="J13" s="14">
        <v>0</v>
      </c>
      <c r="K13" s="13">
        <v>0.75</v>
      </c>
      <c r="L13" s="13">
        <f t="shared" si="0"/>
        <v>0</v>
      </c>
    </row>
    <row r="14" spans="1:12" ht="22.5">
      <c r="A14" s="161">
        <v>9</v>
      </c>
      <c r="B14" s="15" t="s">
        <v>177</v>
      </c>
      <c r="C14" s="11">
        <v>-330</v>
      </c>
      <c r="D14" s="12"/>
      <c r="E14" s="12"/>
      <c r="F14" s="172">
        <v>2211.2</v>
      </c>
      <c r="G14" s="32">
        <v>0</v>
      </c>
      <c r="H14" s="12">
        <f t="shared" si="1"/>
        <v>2211.2</v>
      </c>
      <c r="I14" s="16">
        <f t="shared" si="2"/>
        <v>-14.924023154848049</v>
      </c>
      <c r="J14" s="14">
        <v>0</v>
      </c>
      <c r="K14" s="13">
        <v>0.75</v>
      </c>
      <c r="L14" s="13">
        <f t="shared" si="0"/>
        <v>0</v>
      </c>
    </row>
    <row r="15" spans="1:12" ht="22.5">
      <c r="A15" s="161">
        <v>10</v>
      </c>
      <c r="B15" s="15" t="s">
        <v>178</v>
      </c>
      <c r="C15" s="46">
        <v>-32</v>
      </c>
      <c r="D15" s="12"/>
      <c r="E15" s="12"/>
      <c r="F15" s="173">
        <v>855.3</v>
      </c>
      <c r="G15" s="32">
        <v>0</v>
      </c>
      <c r="H15" s="12">
        <f t="shared" si="1"/>
        <v>855.3</v>
      </c>
      <c r="I15" s="16">
        <f t="shared" si="2"/>
        <v>-3.7413772945165444</v>
      </c>
      <c r="J15" s="14">
        <v>1</v>
      </c>
      <c r="K15" s="13">
        <v>0.75</v>
      </c>
      <c r="L15" s="13">
        <f t="shared" si="0"/>
        <v>0.75</v>
      </c>
    </row>
    <row r="16" spans="1:12" ht="11.25">
      <c r="A16" s="212" t="s">
        <v>39</v>
      </c>
      <c r="B16" s="213"/>
      <c r="C16" s="18">
        <f aca="true" t="shared" si="3" ref="C16:H16">SUM(C6:C15)</f>
        <v>-2533.3</v>
      </c>
      <c r="D16" s="18">
        <f t="shared" si="3"/>
        <v>0</v>
      </c>
      <c r="E16" s="18">
        <f t="shared" si="3"/>
        <v>0</v>
      </c>
      <c r="F16" s="188">
        <f t="shared" si="3"/>
        <v>15717.099999999999</v>
      </c>
      <c r="G16" s="18">
        <f t="shared" si="3"/>
        <v>0</v>
      </c>
      <c r="H16" s="44">
        <f t="shared" si="3"/>
        <v>15717.099999999999</v>
      </c>
      <c r="I16" s="30" t="s">
        <v>8</v>
      </c>
      <c r="J16" s="38" t="s">
        <v>8</v>
      </c>
      <c r="K16" s="19">
        <v>0.75</v>
      </c>
      <c r="L16" s="39" t="s">
        <v>8</v>
      </c>
    </row>
    <row r="17" spans="1:10" s="24" customFormat="1" ht="11.25">
      <c r="A17" s="20"/>
      <c r="B17" s="21"/>
      <c r="C17" s="21"/>
      <c r="D17" s="22"/>
      <c r="E17" s="22"/>
      <c r="F17" s="22"/>
      <c r="G17" s="22"/>
      <c r="H17" s="22"/>
      <c r="I17" s="21"/>
      <c r="J17" s="23"/>
    </row>
    <row r="18" spans="1:10" s="24" customFormat="1" ht="11.25">
      <c r="A18" s="20"/>
      <c r="B18" s="21"/>
      <c r="C18" s="21"/>
      <c r="D18" s="22"/>
      <c r="E18" s="22"/>
      <c r="F18" s="22"/>
      <c r="G18" s="22"/>
      <c r="H18" s="22"/>
      <c r="I18" s="21"/>
      <c r="J18" s="23"/>
    </row>
    <row r="19" spans="1:10" s="24" customFormat="1" ht="11.25">
      <c r="A19" s="20"/>
      <c r="B19" s="21"/>
      <c r="C19" s="21"/>
      <c r="D19" s="22"/>
      <c r="E19" s="22"/>
      <c r="F19" s="22"/>
      <c r="G19" s="22"/>
      <c r="H19" s="22"/>
      <c r="I19" s="21"/>
      <c r="J19" s="23"/>
    </row>
    <row r="20" spans="1:10" s="24" customFormat="1" ht="11.25">
      <c r="A20" s="20"/>
      <c r="B20" s="21"/>
      <c r="C20" s="21"/>
      <c r="D20" s="22"/>
      <c r="E20" s="22"/>
      <c r="F20" s="22"/>
      <c r="G20" s="22"/>
      <c r="H20" s="22"/>
      <c r="I20" s="25"/>
      <c r="J20" s="23"/>
    </row>
    <row r="21" spans="1:10" s="24" customFormat="1" ht="11.25">
      <c r="A21" s="20"/>
      <c r="B21" s="21"/>
      <c r="C21" s="21"/>
      <c r="D21" s="22"/>
      <c r="E21" s="22"/>
      <c r="F21" s="22"/>
      <c r="G21" s="22"/>
      <c r="H21" s="22"/>
      <c r="I21" s="21"/>
      <c r="J21" s="23"/>
    </row>
    <row r="22" spans="1:10" s="24" customFormat="1" ht="11.25">
      <c r="A22" s="20"/>
      <c r="B22" s="21"/>
      <c r="C22" s="21"/>
      <c r="D22" s="22"/>
      <c r="E22" s="22"/>
      <c r="F22" s="22"/>
      <c r="G22" s="22"/>
      <c r="H22" s="22"/>
      <c r="I22" s="21"/>
      <c r="J22" s="23"/>
    </row>
    <row r="23" spans="1:10" s="24" customFormat="1" ht="11.25">
      <c r="A23" s="20"/>
      <c r="B23" s="21"/>
      <c r="C23" s="21"/>
      <c r="D23" s="22"/>
      <c r="E23" s="22"/>
      <c r="F23" s="22"/>
      <c r="G23" s="22"/>
      <c r="H23" s="22"/>
      <c r="I23" s="21"/>
      <c r="J23" s="23"/>
    </row>
    <row r="24" spans="1:10" s="24" customFormat="1" ht="11.25">
      <c r="A24" s="23"/>
      <c r="D24" s="22"/>
      <c r="E24" s="22"/>
      <c r="F24" s="22"/>
      <c r="G24" s="22"/>
      <c r="H24" s="22"/>
      <c r="J24" s="23"/>
    </row>
    <row r="25" spans="1:10" s="24" customFormat="1" ht="11.25">
      <c r="A25" s="23"/>
      <c r="D25" s="22"/>
      <c r="E25" s="22"/>
      <c r="F25" s="22"/>
      <c r="G25" s="22"/>
      <c r="H25" s="22"/>
      <c r="J25" s="23"/>
    </row>
    <row r="26" spans="1:10" s="24" customFormat="1" ht="11.25">
      <c r="A26" s="23"/>
      <c r="D26" s="22"/>
      <c r="E26" s="22"/>
      <c r="F26" s="22"/>
      <c r="G26" s="22"/>
      <c r="H26" s="22"/>
      <c r="J26" s="23"/>
    </row>
    <row r="27" spans="1:10" s="24" customFormat="1" ht="11.25">
      <c r="A27" s="23"/>
      <c r="J27" s="23"/>
    </row>
    <row r="28" spans="1:10" s="24" customFormat="1" ht="11.25">
      <c r="A28" s="23"/>
      <c r="J28" s="23"/>
    </row>
  </sheetData>
  <mergeCells count="6">
    <mergeCell ref="A16:B16"/>
    <mergeCell ref="A3:A4"/>
    <mergeCell ref="B3:B4"/>
    <mergeCell ref="A1:L1"/>
    <mergeCell ref="J3:J4"/>
    <mergeCell ref="K3:K4"/>
  </mergeCells>
  <printOptions/>
  <pageMargins left="1.1811023622047245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85" zoomScaleNormal="85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6" sqref="I6"/>
    </sheetView>
  </sheetViews>
  <sheetFormatPr defaultColWidth="9.00390625" defaultRowHeight="12.75"/>
  <cols>
    <col min="1" max="1" width="5.375" style="56" customWidth="1"/>
    <col min="2" max="2" width="24.625" style="56" customWidth="1"/>
    <col min="3" max="3" width="20.75390625" style="56" customWidth="1"/>
    <col min="4" max="5" width="9.25390625" style="56" hidden="1" customWidth="1"/>
    <col min="6" max="6" width="17.375" style="56" customWidth="1"/>
    <col min="7" max="7" width="18.125" style="56" customWidth="1"/>
    <col min="8" max="8" width="22.125" style="56" customWidth="1"/>
    <col min="9" max="9" width="14.25390625" style="56" customWidth="1"/>
    <col min="10" max="10" width="13.75390625" style="56" customWidth="1"/>
    <col min="11" max="11" width="12.25390625" style="56" customWidth="1"/>
    <col min="12" max="12" width="12.875" style="56" customWidth="1"/>
    <col min="13" max="16384" width="9.125" style="56" customWidth="1"/>
  </cols>
  <sheetData>
    <row r="1" spans="1:12" ht="54.75" customHeight="1">
      <c r="A1" s="226" t="s">
        <v>147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9" ht="11.25">
      <c r="A2" s="57"/>
      <c r="B2" s="57"/>
      <c r="C2" s="57"/>
      <c r="D2" s="57"/>
      <c r="E2" s="57"/>
      <c r="F2" s="57"/>
      <c r="G2" s="57"/>
      <c r="H2" s="57"/>
      <c r="I2" s="57"/>
    </row>
    <row r="3" spans="1:12" ht="94.5" customHeight="1">
      <c r="A3" s="229" t="s">
        <v>14</v>
      </c>
      <c r="B3" s="212" t="s">
        <v>102</v>
      </c>
      <c r="C3" s="58" t="s">
        <v>36</v>
      </c>
      <c r="D3" s="59"/>
      <c r="E3" s="59"/>
      <c r="F3" s="49" t="s">
        <v>197</v>
      </c>
      <c r="G3" s="49" t="s">
        <v>203</v>
      </c>
      <c r="H3" s="60" t="s">
        <v>135</v>
      </c>
      <c r="I3" s="49" t="s">
        <v>24</v>
      </c>
      <c r="J3" s="224" t="s">
        <v>11</v>
      </c>
      <c r="K3" s="224" t="s">
        <v>5</v>
      </c>
      <c r="L3" s="61" t="s">
        <v>6</v>
      </c>
    </row>
    <row r="4" spans="1:12" ht="42.75" customHeight="1">
      <c r="A4" s="229"/>
      <c r="B4" s="212"/>
      <c r="C4" s="49" t="s">
        <v>22</v>
      </c>
      <c r="D4" s="62" t="s">
        <v>7</v>
      </c>
      <c r="E4" s="62" t="s">
        <v>7</v>
      </c>
      <c r="F4" s="49" t="s">
        <v>26</v>
      </c>
      <c r="G4" s="49" t="s">
        <v>7</v>
      </c>
      <c r="H4" s="49" t="s">
        <v>27</v>
      </c>
      <c r="I4" s="49" t="s">
        <v>38</v>
      </c>
      <c r="J4" s="225"/>
      <c r="K4" s="225"/>
      <c r="L4" s="61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69"/>
      <c r="E5" s="69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22.5">
      <c r="A6" s="164">
        <v>1</v>
      </c>
      <c r="B6" s="63" t="s">
        <v>170</v>
      </c>
      <c r="C6" s="11">
        <v>0</v>
      </c>
      <c r="D6" s="12"/>
      <c r="E6" s="12"/>
      <c r="F6" s="189">
        <v>1165</v>
      </c>
      <c r="G6" s="150">
        <v>0</v>
      </c>
      <c r="H6" s="150">
        <f>F6+G6</f>
        <v>1165</v>
      </c>
      <c r="I6" s="64">
        <f>C6/H6*100</f>
        <v>0</v>
      </c>
      <c r="J6" s="159">
        <v>1</v>
      </c>
      <c r="K6" s="79">
        <v>0.75</v>
      </c>
      <c r="L6" s="80">
        <f aca="true" t="shared" si="0" ref="L6:L15">J6*K6</f>
        <v>0.75</v>
      </c>
    </row>
    <row r="7" spans="1:12" ht="22.5">
      <c r="A7" s="164">
        <v>2</v>
      </c>
      <c r="B7" s="63" t="s">
        <v>169</v>
      </c>
      <c r="C7" s="11">
        <v>0</v>
      </c>
      <c r="D7" s="12"/>
      <c r="E7" s="12"/>
      <c r="F7" s="172">
        <v>352.2</v>
      </c>
      <c r="G7" s="32">
        <v>0</v>
      </c>
      <c r="H7" s="32">
        <f aca="true" t="shared" si="1" ref="H7:H15">F7+G7</f>
        <v>352.2</v>
      </c>
      <c r="I7" s="64">
        <f aca="true" t="shared" si="2" ref="I7:I15">C7/H7*100</f>
        <v>0</v>
      </c>
      <c r="J7" s="159">
        <v>1</v>
      </c>
      <c r="K7" s="79">
        <v>0.75</v>
      </c>
      <c r="L7" s="79">
        <f t="shared" si="0"/>
        <v>0.75</v>
      </c>
    </row>
    <row r="8" spans="1:12" ht="22.5">
      <c r="A8" s="164">
        <v>3</v>
      </c>
      <c r="B8" s="63" t="s">
        <v>179</v>
      </c>
      <c r="C8" s="11">
        <v>0</v>
      </c>
      <c r="D8" s="12"/>
      <c r="E8" s="12"/>
      <c r="F8" s="172">
        <v>269.4</v>
      </c>
      <c r="G8" s="32">
        <v>0</v>
      </c>
      <c r="H8" s="32">
        <f t="shared" si="1"/>
        <v>269.4</v>
      </c>
      <c r="I8" s="64">
        <f t="shared" si="2"/>
        <v>0</v>
      </c>
      <c r="J8" s="159">
        <v>1</v>
      </c>
      <c r="K8" s="79">
        <v>0.75</v>
      </c>
      <c r="L8" s="79">
        <f t="shared" si="0"/>
        <v>0.75</v>
      </c>
    </row>
    <row r="9" spans="1:12" ht="22.5">
      <c r="A9" s="164">
        <v>4</v>
      </c>
      <c r="B9" s="63" t="s">
        <v>172</v>
      </c>
      <c r="C9" s="11">
        <v>0</v>
      </c>
      <c r="D9" s="12"/>
      <c r="E9" s="12"/>
      <c r="F9" s="172">
        <v>507.3</v>
      </c>
      <c r="G9" s="32">
        <v>0</v>
      </c>
      <c r="H9" s="32">
        <f t="shared" si="1"/>
        <v>507.3</v>
      </c>
      <c r="I9" s="64">
        <f t="shared" si="2"/>
        <v>0</v>
      </c>
      <c r="J9" s="159">
        <v>1</v>
      </c>
      <c r="K9" s="79">
        <v>0.75</v>
      </c>
      <c r="L9" s="79">
        <f t="shared" si="0"/>
        <v>0.75</v>
      </c>
    </row>
    <row r="10" spans="1:12" ht="22.5">
      <c r="A10" s="164">
        <v>5</v>
      </c>
      <c r="B10" s="63" t="s">
        <v>173</v>
      </c>
      <c r="C10" s="11">
        <v>0</v>
      </c>
      <c r="D10" s="12"/>
      <c r="E10" s="12"/>
      <c r="F10" s="172">
        <v>656.8</v>
      </c>
      <c r="G10" s="32">
        <v>0</v>
      </c>
      <c r="H10" s="32">
        <f t="shared" si="1"/>
        <v>656.8</v>
      </c>
      <c r="I10" s="64">
        <f t="shared" si="2"/>
        <v>0</v>
      </c>
      <c r="J10" s="159">
        <v>1</v>
      </c>
      <c r="K10" s="79">
        <v>0.75</v>
      </c>
      <c r="L10" s="79">
        <f t="shared" si="0"/>
        <v>0.75</v>
      </c>
    </row>
    <row r="11" spans="1:12" ht="22.5">
      <c r="A11" s="164">
        <v>6</v>
      </c>
      <c r="B11" s="63" t="s">
        <v>174</v>
      </c>
      <c r="C11" s="11">
        <v>0</v>
      </c>
      <c r="D11" s="12"/>
      <c r="E11" s="12"/>
      <c r="F11" s="172">
        <v>315</v>
      </c>
      <c r="G11" s="32">
        <v>0</v>
      </c>
      <c r="H11" s="32">
        <f t="shared" si="1"/>
        <v>315</v>
      </c>
      <c r="I11" s="64">
        <f t="shared" si="2"/>
        <v>0</v>
      </c>
      <c r="J11" s="159">
        <v>1</v>
      </c>
      <c r="K11" s="79">
        <v>0.75</v>
      </c>
      <c r="L11" s="79">
        <f t="shared" si="0"/>
        <v>0.75</v>
      </c>
    </row>
    <row r="12" spans="1:12" ht="22.5">
      <c r="A12" s="164">
        <v>7</v>
      </c>
      <c r="B12" s="63" t="s">
        <v>175</v>
      </c>
      <c r="C12" s="11">
        <v>0</v>
      </c>
      <c r="D12" s="12"/>
      <c r="E12" s="12"/>
      <c r="F12" s="172">
        <v>9084.3</v>
      </c>
      <c r="G12" s="32">
        <v>0</v>
      </c>
      <c r="H12" s="32">
        <f t="shared" si="1"/>
        <v>9084.3</v>
      </c>
      <c r="I12" s="64">
        <f t="shared" si="2"/>
        <v>0</v>
      </c>
      <c r="J12" s="159">
        <v>1</v>
      </c>
      <c r="K12" s="79">
        <v>0.75</v>
      </c>
      <c r="L12" s="79">
        <f t="shared" si="0"/>
        <v>0.75</v>
      </c>
    </row>
    <row r="13" spans="1:12" ht="22.5">
      <c r="A13" s="164">
        <v>8</v>
      </c>
      <c r="B13" s="63" t="s">
        <v>176</v>
      </c>
      <c r="C13" s="11">
        <v>0</v>
      </c>
      <c r="D13" s="12"/>
      <c r="E13" s="12"/>
      <c r="F13" s="172">
        <v>300.6</v>
      </c>
      <c r="G13" s="32">
        <v>0</v>
      </c>
      <c r="H13" s="32">
        <f t="shared" si="1"/>
        <v>300.6</v>
      </c>
      <c r="I13" s="64">
        <f t="shared" si="2"/>
        <v>0</v>
      </c>
      <c r="J13" s="159">
        <v>1</v>
      </c>
      <c r="K13" s="79">
        <v>0.75</v>
      </c>
      <c r="L13" s="79">
        <f t="shared" si="0"/>
        <v>0.75</v>
      </c>
    </row>
    <row r="14" spans="1:12" ht="22.5">
      <c r="A14" s="164">
        <v>9</v>
      </c>
      <c r="B14" s="63" t="s">
        <v>177</v>
      </c>
      <c r="C14" s="11">
        <v>0</v>
      </c>
      <c r="D14" s="12"/>
      <c r="E14" s="12"/>
      <c r="F14" s="172">
        <v>2211.2</v>
      </c>
      <c r="G14" s="32">
        <v>0</v>
      </c>
      <c r="H14" s="32">
        <f t="shared" si="1"/>
        <v>2211.2</v>
      </c>
      <c r="I14" s="64">
        <f t="shared" si="2"/>
        <v>0</v>
      </c>
      <c r="J14" s="159">
        <v>1</v>
      </c>
      <c r="K14" s="79">
        <v>0.75</v>
      </c>
      <c r="L14" s="79">
        <f t="shared" si="0"/>
        <v>0.75</v>
      </c>
    </row>
    <row r="15" spans="1:12" ht="22.5">
      <c r="A15" s="164">
        <v>10</v>
      </c>
      <c r="B15" s="63" t="s">
        <v>178</v>
      </c>
      <c r="C15" s="11">
        <v>0</v>
      </c>
      <c r="D15" s="12"/>
      <c r="E15" s="12"/>
      <c r="F15" s="173">
        <v>855.3</v>
      </c>
      <c r="G15" s="32">
        <v>0</v>
      </c>
      <c r="H15" s="32">
        <f t="shared" si="1"/>
        <v>855.3</v>
      </c>
      <c r="I15" s="64">
        <f t="shared" si="2"/>
        <v>0</v>
      </c>
      <c r="J15" s="159">
        <v>1</v>
      </c>
      <c r="K15" s="79">
        <v>0.75</v>
      </c>
      <c r="L15" s="79">
        <f t="shared" si="0"/>
        <v>0.75</v>
      </c>
    </row>
    <row r="16" spans="1:12" ht="11.25">
      <c r="A16" s="227" t="s">
        <v>39</v>
      </c>
      <c r="B16" s="228"/>
      <c r="C16" s="18">
        <f aca="true" t="shared" si="3" ref="C16:H16">SUM(C6:C15)</f>
        <v>0</v>
      </c>
      <c r="D16" s="18">
        <f t="shared" si="3"/>
        <v>0</v>
      </c>
      <c r="E16" s="18">
        <f t="shared" si="3"/>
        <v>0</v>
      </c>
      <c r="F16" s="31">
        <f t="shared" si="3"/>
        <v>15717.099999999999</v>
      </c>
      <c r="G16" s="18">
        <f t="shared" si="3"/>
        <v>0</v>
      </c>
      <c r="H16" s="18">
        <f t="shared" si="3"/>
        <v>15717.099999999999</v>
      </c>
      <c r="I16" s="77" t="s">
        <v>8</v>
      </c>
      <c r="J16" s="78" t="s">
        <v>8</v>
      </c>
      <c r="K16" s="81">
        <v>0.75</v>
      </c>
      <c r="L16" s="82" t="s">
        <v>8</v>
      </c>
    </row>
    <row r="17" spans="1:9" s="67" customFormat="1" ht="11.25">
      <c r="A17" s="65"/>
      <c r="B17" s="65"/>
      <c r="C17" s="65"/>
      <c r="D17" s="66"/>
      <c r="E17" s="66"/>
      <c r="F17" s="66"/>
      <c r="G17" s="66"/>
      <c r="H17" s="66"/>
      <c r="I17" s="65"/>
    </row>
    <row r="18" spans="1:9" s="67" customFormat="1" ht="11.25">
      <c r="A18" s="65"/>
      <c r="B18" s="65"/>
      <c r="C18" s="65"/>
      <c r="D18" s="66"/>
      <c r="E18" s="66"/>
      <c r="F18" s="66"/>
      <c r="G18" s="66"/>
      <c r="H18" s="66"/>
      <c r="I18" s="65"/>
    </row>
    <row r="19" spans="1:9" s="67" customFormat="1" ht="11.25">
      <c r="A19" s="65"/>
      <c r="B19" s="65"/>
      <c r="C19" s="65"/>
      <c r="D19" s="66"/>
      <c r="E19" s="66"/>
      <c r="F19" s="66"/>
      <c r="G19" s="66"/>
      <c r="H19" s="66"/>
      <c r="I19" s="65"/>
    </row>
    <row r="20" spans="1:9" s="67" customFormat="1" ht="11.25">
      <c r="A20" s="65"/>
      <c r="B20" s="65"/>
      <c r="C20" s="65"/>
      <c r="D20" s="66"/>
      <c r="E20" s="66"/>
      <c r="F20" s="66"/>
      <c r="G20" s="66"/>
      <c r="H20" s="66"/>
      <c r="I20" s="68"/>
    </row>
    <row r="21" spans="1:9" s="67" customFormat="1" ht="11.25">
      <c r="A21" s="65"/>
      <c r="B21" s="65"/>
      <c r="C21" s="65"/>
      <c r="D21" s="66"/>
      <c r="E21" s="66"/>
      <c r="F21" s="66"/>
      <c r="G21" s="66"/>
      <c r="H21" s="66"/>
      <c r="I21" s="65"/>
    </row>
    <row r="22" spans="1:9" s="67" customFormat="1" ht="11.25">
      <c r="A22" s="65"/>
      <c r="B22" s="65"/>
      <c r="C22" s="65"/>
      <c r="D22" s="66"/>
      <c r="E22" s="66"/>
      <c r="F22" s="66"/>
      <c r="G22" s="66"/>
      <c r="H22" s="66"/>
      <c r="I22" s="65"/>
    </row>
    <row r="23" spans="1:9" s="67" customFormat="1" ht="11.25">
      <c r="A23" s="65"/>
      <c r="B23" s="65"/>
      <c r="C23" s="65"/>
      <c r="D23" s="66"/>
      <c r="E23" s="66"/>
      <c r="F23" s="66"/>
      <c r="G23" s="66"/>
      <c r="H23" s="66"/>
      <c r="I23" s="65"/>
    </row>
    <row r="24" spans="4:8" s="67" customFormat="1" ht="11.25">
      <c r="D24" s="66"/>
      <c r="E24" s="66"/>
      <c r="F24" s="66"/>
      <c r="G24" s="66"/>
      <c r="H24" s="66"/>
    </row>
    <row r="25" spans="4:8" s="67" customFormat="1" ht="11.25">
      <c r="D25" s="66"/>
      <c r="E25" s="66"/>
      <c r="F25" s="66"/>
      <c r="G25" s="66"/>
      <c r="H25" s="66"/>
    </row>
    <row r="26" spans="4:8" s="67" customFormat="1" ht="11.25">
      <c r="D26" s="66"/>
      <c r="E26" s="66"/>
      <c r="F26" s="66"/>
      <c r="G26" s="66"/>
      <c r="H26" s="66"/>
    </row>
    <row r="27" s="67" customFormat="1" ht="11.25"/>
    <row r="28" s="67" customFormat="1" ht="11.25"/>
  </sheetData>
  <mergeCells count="6">
    <mergeCell ref="J3:J4"/>
    <mergeCell ref="K3:K4"/>
    <mergeCell ref="A1:L1"/>
    <mergeCell ref="A16:B16"/>
    <mergeCell ref="A3:A4"/>
    <mergeCell ref="B3:B4"/>
  </mergeCells>
  <printOptions/>
  <pageMargins left="1.1811023622047245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8"/>
  <sheetViews>
    <sheetView zoomScale="80" zoomScaleNormal="80" workbookViewId="0" topLeftCell="B1">
      <selection activeCell="I6" sqref="I6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22" t="s">
        <v>148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7.25" customHeight="1">
      <c r="A3" s="214" t="s">
        <v>14</v>
      </c>
      <c r="B3" s="212" t="s">
        <v>102</v>
      </c>
      <c r="C3" s="6" t="s">
        <v>136</v>
      </c>
      <c r="D3" s="26"/>
      <c r="E3" s="26"/>
      <c r="F3" s="35" t="s">
        <v>190</v>
      </c>
      <c r="G3" s="35" t="s">
        <v>204</v>
      </c>
      <c r="H3" s="28" t="s">
        <v>137</v>
      </c>
      <c r="I3" s="5" t="s">
        <v>41</v>
      </c>
      <c r="J3" s="215" t="s">
        <v>15</v>
      </c>
      <c r="K3" s="215" t="s">
        <v>16</v>
      </c>
      <c r="L3" s="6" t="s">
        <v>6</v>
      </c>
    </row>
    <row r="4" spans="1:12" s="10" customFormat="1" ht="42.75" customHeight="1">
      <c r="A4" s="214"/>
      <c r="B4" s="212"/>
      <c r="C4" s="8" t="s">
        <v>26</v>
      </c>
      <c r="D4" s="7" t="s">
        <v>7</v>
      </c>
      <c r="E4" s="7" t="s">
        <v>7</v>
      </c>
      <c r="F4" s="8" t="s">
        <v>26</v>
      </c>
      <c r="G4" s="8" t="s">
        <v>150</v>
      </c>
      <c r="H4" s="8" t="s">
        <v>40</v>
      </c>
      <c r="I4" s="8" t="s">
        <v>38</v>
      </c>
      <c r="J4" s="217"/>
      <c r="K4" s="217"/>
      <c r="L4" s="9" t="s">
        <v>29</v>
      </c>
    </row>
    <row r="5" spans="1:12" s="10" customFormat="1" ht="10.5" customHeight="1">
      <c r="A5" s="41">
        <v>1</v>
      </c>
      <c r="B5" s="41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22.5">
      <c r="A6" s="161">
        <v>1</v>
      </c>
      <c r="B6" s="15" t="s">
        <v>170</v>
      </c>
      <c r="C6" s="11">
        <v>0</v>
      </c>
      <c r="D6" s="12"/>
      <c r="E6" s="12"/>
      <c r="F6" s="198">
        <v>5228.6</v>
      </c>
      <c r="G6" s="32">
        <v>1677.6</v>
      </c>
      <c r="H6" s="32">
        <f>F6-G6</f>
        <v>3551.0000000000005</v>
      </c>
      <c r="I6" s="158">
        <f>C6/H6*100</f>
        <v>0</v>
      </c>
      <c r="J6" s="14">
        <v>1</v>
      </c>
      <c r="K6" s="13">
        <v>0.75</v>
      </c>
      <c r="L6" s="13">
        <f aca="true" t="shared" si="0" ref="L6:L15">J6*K6</f>
        <v>0.75</v>
      </c>
    </row>
    <row r="7" spans="1:12" ht="22.5">
      <c r="A7" s="161">
        <v>2</v>
      </c>
      <c r="B7" s="15" t="s">
        <v>169</v>
      </c>
      <c r="C7" s="11">
        <v>0</v>
      </c>
      <c r="D7" s="12"/>
      <c r="E7" s="12"/>
      <c r="F7" s="199">
        <v>1898</v>
      </c>
      <c r="G7" s="32">
        <v>206.2</v>
      </c>
      <c r="H7" s="32">
        <f aca="true" t="shared" si="1" ref="H7:H15">F7-G7</f>
        <v>1691.8</v>
      </c>
      <c r="I7" s="158">
        <f>C7/H7*100</f>
        <v>0</v>
      </c>
      <c r="J7" s="14">
        <v>1</v>
      </c>
      <c r="K7" s="13">
        <v>0.75</v>
      </c>
      <c r="L7" s="13">
        <f t="shared" si="0"/>
        <v>0.75</v>
      </c>
    </row>
    <row r="8" spans="1:12" ht="22.5">
      <c r="A8" s="161">
        <v>3</v>
      </c>
      <c r="B8" s="15" t="s">
        <v>179</v>
      </c>
      <c r="C8" s="11">
        <v>0</v>
      </c>
      <c r="D8" s="12"/>
      <c r="E8" s="12"/>
      <c r="F8" s="199">
        <v>2749.9</v>
      </c>
      <c r="G8" s="32">
        <v>1081.2</v>
      </c>
      <c r="H8" s="32">
        <f t="shared" si="1"/>
        <v>1668.7</v>
      </c>
      <c r="I8" s="158">
        <f aca="true" t="shared" si="2" ref="I8:I15">C8/H8*100</f>
        <v>0</v>
      </c>
      <c r="J8" s="14">
        <v>1</v>
      </c>
      <c r="K8" s="13">
        <v>0.75</v>
      </c>
      <c r="L8" s="13">
        <f t="shared" si="0"/>
        <v>0.75</v>
      </c>
    </row>
    <row r="9" spans="1:12" ht="22.5">
      <c r="A9" s="161">
        <v>4</v>
      </c>
      <c r="B9" s="15" t="s">
        <v>172</v>
      </c>
      <c r="C9" s="11">
        <v>0</v>
      </c>
      <c r="D9" s="12"/>
      <c r="E9" s="12"/>
      <c r="F9" s="199">
        <v>3997.2</v>
      </c>
      <c r="G9" s="32">
        <v>1992.3</v>
      </c>
      <c r="H9" s="32">
        <f t="shared" si="1"/>
        <v>2004.8999999999999</v>
      </c>
      <c r="I9" s="158">
        <f t="shared" si="2"/>
        <v>0</v>
      </c>
      <c r="J9" s="14">
        <v>1</v>
      </c>
      <c r="K9" s="13">
        <v>0.75</v>
      </c>
      <c r="L9" s="13">
        <f t="shared" si="0"/>
        <v>0.75</v>
      </c>
    </row>
    <row r="10" spans="1:12" ht="22.5">
      <c r="A10" s="161">
        <v>5</v>
      </c>
      <c r="B10" s="15" t="s">
        <v>173</v>
      </c>
      <c r="C10" s="11">
        <v>0</v>
      </c>
      <c r="D10" s="12"/>
      <c r="E10" s="12"/>
      <c r="F10" s="199">
        <v>4748.1</v>
      </c>
      <c r="G10" s="32">
        <v>1329.5</v>
      </c>
      <c r="H10" s="32">
        <f t="shared" si="1"/>
        <v>3418.6000000000004</v>
      </c>
      <c r="I10" s="158">
        <f t="shared" si="2"/>
        <v>0</v>
      </c>
      <c r="J10" s="14">
        <v>1</v>
      </c>
      <c r="K10" s="13">
        <v>0.75</v>
      </c>
      <c r="L10" s="13">
        <f t="shared" si="0"/>
        <v>0.75</v>
      </c>
    </row>
    <row r="11" spans="1:12" ht="22.5">
      <c r="A11" s="161">
        <v>6</v>
      </c>
      <c r="B11" s="15" t="s">
        <v>174</v>
      </c>
      <c r="C11" s="11">
        <v>0</v>
      </c>
      <c r="D11" s="12"/>
      <c r="E11" s="12"/>
      <c r="F11" s="199">
        <v>2821.4</v>
      </c>
      <c r="G11" s="32">
        <v>1087.7</v>
      </c>
      <c r="H11" s="32">
        <f t="shared" si="1"/>
        <v>1733.7</v>
      </c>
      <c r="I11" s="158">
        <f t="shared" si="2"/>
        <v>0</v>
      </c>
      <c r="J11" s="14">
        <v>1</v>
      </c>
      <c r="K11" s="13">
        <v>0.75</v>
      </c>
      <c r="L11" s="13">
        <f t="shared" si="0"/>
        <v>0.75</v>
      </c>
    </row>
    <row r="12" spans="1:12" ht="22.5">
      <c r="A12" s="161">
        <v>7</v>
      </c>
      <c r="B12" s="15" t="s">
        <v>175</v>
      </c>
      <c r="C12" s="11">
        <v>0</v>
      </c>
      <c r="D12" s="12"/>
      <c r="E12" s="12"/>
      <c r="F12" s="199">
        <v>24696.9</v>
      </c>
      <c r="G12" s="32">
        <v>6957.6</v>
      </c>
      <c r="H12" s="32">
        <f t="shared" si="1"/>
        <v>17739.300000000003</v>
      </c>
      <c r="I12" s="158">
        <f t="shared" si="2"/>
        <v>0</v>
      </c>
      <c r="J12" s="14">
        <v>1</v>
      </c>
      <c r="K12" s="13">
        <v>0.75</v>
      </c>
      <c r="L12" s="13">
        <f t="shared" si="0"/>
        <v>0.75</v>
      </c>
    </row>
    <row r="13" spans="1:12" ht="22.5">
      <c r="A13" s="161">
        <v>8</v>
      </c>
      <c r="B13" s="15" t="s">
        <v>176</v>
      </c>
      <c r="C13" s="11">
        <v>0</v>
      </c>
      <c r="D13" s="12"/>
      <c r="E13" s="12"/>
      <c r="F13" s="199">
        <v>2923.1</v>
      </c>
      <c r="G13" s="32">
        <v>709.4</v>
      </c>
      <c r="H13" s="32">
        <f t="shared" si="1"/>
        <v>2213.7</v>
      </c>
      <c r="I13" s="158">
        <f t="shared" si="2"/>
        <v>0</v>
      </c>
      <c r="J13" s="14">
        <v>1</v>
      </c>
      <c r="K13" s="13">
        <v>0.75</v>
      </c>
      <c r="L13" s="13">
        <f t="shared" si="0"/>
        <v>0.75</v>
      </c>
    </row>
    <row r="14" spans="1:12" ht="22.5">
      <c r="A14" s="161">
        <v>9</v>
      </c>
      <c r="B14" s="15" t="s">
        <v>177</v>
      </c>
      <c r="C14" s="11">
        <v>0</v>
      </c>
      <c r="D14" s="12"/>
      <c r="E14" s="12"/>
      <c r="F14" s="199">
        <v>6940.3</v>
      </c>
      <c r="G14" s="32">
        <v>3095</v>
      </c>
      <c r="H14" s="32">
        <f t="shared" si="1"/>
        <v>3845.3</v>
      </c>
      <c r="I14" s="158">
        <f t="shared" si="2"/>
        <v>0</v>
      </c>
      <c r="J14" s="14">
        <v>1</v>
      </c>
      <c r="K14" s="13">
        <v>0.75</v>
      </c>
      <c r="L14" s="13">
        <f t="shared" si="0"/>
        <v>0.75</v>
      </c>
    </row>
    <row r="15" spans="1:12" ht="22.5">
      <c r="A15" s="161">
        <v>10</v>
      </c>
      <c r="B15" s="15" t="s">
        <v>178</v>
      </c>
      <c r="C15" s="11">
        <v>0</v>
      </c>
      <c r="D15" s="12"/>
      <c r="E15" s="12"/>
      <c r="F15" s="200">
        <v>2100.1</v>
      </c>
      <c r="G15" s="32">
        <v>196.3</v>
      </c>
      <c r="H15" s="32">
        <f t="shared" si="1"/>
        <v>1903.8</v>
      </c>
      <c r="I15" s="158">
        <f t="shared" si="2"/>
        <v>0</v>
      </c>
      <c r="J15" s="14">
        <v>1</v>
      </c>
      <c r="K15" s="13">
        <v>0.75</v>
      </c>
      <c r="L15" s="13">
        <f t="shared" si="0"/>
        <v>0.75</v>
      </c>
    </row>
    <row r="16" spans="1:12" ht="11.25">
      <c r="A16" s="212" t="s">
        <v>39</v>
      </c>
      <c r="B16" s="213"/>
      <c r="C16" s="18">
        <f aca="true" t="shared" si="3" ref="C16:H16">SUM(C6:C15)</f>
        <v>0</v>
      </c>
      <c r="D16" s="18">
        <f t="shared" si="3"/>
        <v>0</v>
      </c>
      <c r="E16" s="31">
        <f t="shared" si="3"/>
        <v>0</v>
      </c>
      <c r="F16" s="29">
        <f t="shared" si="3"/>
        <v>58103.600000000006</v>
      </c>
      <c r="G16" s="29">
        <f t="shared" si="3"/>
        <v>18332.8</v>
      </c>
      <c r="H16" s="18">
        <f t="shared" si="3"/>
        <v>39770.80000000001</v>
      </c>
      <c r="I16" s="83" t="s">
        <v>8</v>
      </c>
      <c r="J16" s="84" t="s">
        <v>8</v>
      </c>
      <c r="K16" s="19">
        <v>0.75</v>
      </c>
      <c r="L16" s="52" t="s">
        <v>8</v>
      </c>
    </row>
    <row r="17" spans="1:10" s="24" customFormat="1" ht="11.25">
      <c r="A17" s="20"/>
      <c r="B17" s="21"/>
      <c r="C17" s="21"/>
      <c r="D17" s="22"/>
      <c r="E17" s="22"/>
      <c r="F17" s="21"/>
      <c r="G17" s="21"/>
      <c r="H17" s="22"/>
      <c r="I17" s="21"/>
      <c r="J17" s="23"/>
    </row>
    <row r="18" spans="1:10" s="24" customFormat="1" ht="11.25">
      <c r="A18" s="20"/>
      <c r="B18" s="21"/>
      <c r="C18" s="21"/>
      <c r="D18" s="22"/>
      <c r="E18" s="22"/>
      <c r="F18" s="21"/>
      <c r="G18" s="21"/>
      <c r="H18" s="22"/>
      <c r="I18" s="21"/>
      <c r="J18" s="23"/>
    </row>
    <row r="19" spans="1:10" s="24" customFormat="1" ht="11.25">
      <c r="A19" s="20"/>
      <c r="B19" s="21"/>
      <c r="C19" s="21"/>
      <c r="D19" s="22"/>
      <c r="E19" s="22"/>
      <c r="F19" s="21"/>
      <c r="G19" s="21"/>
      <c r="H19" s="22"/>
      <c r="I19" s="21"/>
      <c r="J19" s="23"/>
    </row>
    <row r="20" spans="1:10" s="24" customFormat="1" ht="11.25">
      <c r="A20" s="20"/>
      <c r="B20" s="21"/>
      <c r="C20" s="21"/>
      <c r="D20" s="22"/>
      <c r="E20" s="22"/>
      <c r="F20" s="21"/>
      <c r="G20" s="21"/>
      <c r="H20" s="22"/>
      <c r="I20" s="25"/>
      <c r="J20" s="23"/>
    </row>
    <row r="21" spans="1:10" s="24" customFormat="1" ht="11.25">
      <c r="A21" s="20"/>
      <c r="B21" s="21"/>
      <c r="C21" s="21"/>
      <c r="D21" s="22"/>
      <c r="E21" s="22"/>
      <c r="F21" s="21"/>
      <c r="G21" s="21"/>
      <c r="H21" s="22"/>
      <c r="I21" s="21"/>
      <c r="J21" s="23"/>
    </row>
    <row r="22" spans="1:10" s="24" customFormat="1" ht="11.25">
      <c r="A22" s="20"/>
      <c r="B22" s="21"/>
      <c r="C22" s="21"/>
      <c r="D22" s="22"/>
      <c r="E22" s="22"/>
      <c r="F22" s="21"/>
      <c r="G22" s="21"/>
      <c r="H22" s="22"/>
      <c r="I22" s="21"/>
      <c r="J22" s="23"/>
    </row>
    <row r="23" spans="1:10" s="24" customFormat="1" ht="11.25">
      <c r="A23" s="20"/>
      <c r="B23" s="21"/>
      <c r="C23" s="21"/>
      <c r="D23" s="22"/>
      <c r="E23" s="22"/>
      <c r="F23" s="21"/>
      <c r="G23" s="21"/>
      <c r="H23" s="22"/>
      <c r="I23" s="21"/>
      <c r="J23" s="23"/>
    </row>
    <row r="24" spans="1:10" s="24" customFormat="1" ht="11.25">
      <c r="A24" s="23"/>
      <c r="D24" s="22"/>
      <c r="E24" s="22"/>
      <c r="H24" s="22"/>
      <c r="J24" s="23"/>
    </row>
    <row r="25" spans="1:10" s="24" customFormat="1" ht="11.25">
      <c r="A25" s="23"/>
      <c r="D25" s="22"/>
      <c r="E25" s="22"/>
      <c r="H25" s="22"/>
      <c r="J25" s="23"/>
    </row>
    <row r="26" spans="1:10" s="24" customFormat="1" ht="11.25">
      <c r="A26" s="23"/>
      <c r="D26" s="22"/>
      <c r="E26" s="22"/>
      <c r="H26" s="22"/>
      <c r="J26" s="23"/>
    </row>
    <row r="27" spans="1:10" s="24" customFormat="1" ht="11.25">
      <c r="A27" s="23"/>
      <c r="J27" s="23"/>
    </row>
    <row r="28" spans="1:10" s="24" customFormat="1" ht="11.25">
      <c r="A28" s="23"/>
      <c r="J28" s="23"/>
    </row>
  </sheetData>
  <mergeCells count="6">
    <mergeCell ref="A16:B16"/>
    <mergeCell ref="A3:A4"/>
    <mergeCell ref="B3:B4"/>
    <mergeCell ref="A1:L1"/>
    <mergeCell ref="J3:J4"/>
    <mergeCell ref="K3:K4"/>
  </mergeCells>
  <printOptions/>
  <pageMargins left="0.984251968503937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="80" zoomScaleNormal="80" workbookViewId="0" topLeftCell="F1">
      <selection activeCell="R15" sqref="R15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22" t="s">
        <v>149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27.5" customHeight="1">
      <c r="A3" s="214" t="s">
        <v>3</v>
      </c>
      <c r="B3" s="212" t="s">
        <v>102</v>
      </c>
      <c r="C3" s="35" t="s">
        <v>205</v>
      </c>
      <c r="D3" s="35" t="s">
        <v>206</v>
      </c>
      <c r="E3" s="35" t="s">
        <v>207</v>
      </c>
      <c r="F3" s="28" t="s">
        <v>1</v>
      </c>
      <c r="G3" s="26"/>
      <c r="H3" s="26"/>
      <c r="I3" s="5" t="s">
        <v>221</v>
      </c>
      <c r="J3" s="5" t="s">
        <v>222</v>
      </c>
      <c r="K3" s="35" t="s">
        <v>31</v>
      </c>
      <c r="L3" s="35" t="s">
        <v>190</v>
      </c>
      <c r="M3" s="35" t="s">
        <v>216</v>
      </c>
      <c r="N3" s="28" t="s">
        <v>2</v>
      </c>
      <c r="O3" s="5" t="s">
        <v>45</v>
      </c>
      <c r="P3" s="215" t="s">
        <v>17</v>
      </c>
      <c r="Q3" s="215" t="s">
        <v>18</v>
      </c>
      <c r="R3" s="6" t="s">
        <v>6</v>
      </c>
    </row>
    <row r="4" spans="1:18" s="10" customFormat="1" ht="79.5" customHeight="1">
      <c r="A4" s="214"/>
      <c r="B4" s="212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223</v>
      </c>
      <c r="N4" s="8" t="s">
        <v>44</v>
      </c>
      <c r="O4" s="8" t="s">
        <v>46</v>
      </c>
      <c r="P4" s="217"/>
      <c r="Q4" s="217"/>
      <c r="R4" s="9" t="s">
        <v>47</v>
      </c>
    </row>
    <row r="5" spans="1:18" s="10" customFormat="1" ht="12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7"/>
      <c r="H5" s="7"/>
      <c r="I5" s="41">
        <v>7</v>
      </c>
      <c r="J5" s="41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22.5">
      <c r="A6" s="161">
        <v>1</v>
      </c>
      <c r="B6" s="15" t="s">
        <v>170</v>
      </c>
      <c r="C6" s="174">
        <v>5178.6</v>
      </c>
      <c r="D6" s="12">
        <v>46.7</v>
      </c>
      <c r="E6" s="46">
        <v>1630.9</v>
      </c>
      <c r="F6" s="45">
        <f>C6-D6-E6</f>
        <v>3501.0000000000005</v>
      </c>
      <c r="G6" s="12"/>
      <c r="H6" s="12"/>
      <c r="I6" s="53">
        <v>0</v>
      </c>
      <c r="J6" s="53">
        <v>0</v>
      </c>
      <c r="K6" s="32">
        <f>J6-I6</f>
        <v>0</v>
      </c>
      <c r="L6" s="198">
        <v>5228.6</v>
      </c>
      <c r="M6" s="32">
        <v>1677.6</v>
      </c>
      <c r="N6" s="32">
        <f>L6-M6</f>
        <v>3551.0000000000005</v>
      </c>
      <c r="O6" s="16">
        <f>(F6-N6)/F6*100</f>
        <v>-1.428163381890888</v>
      </c>
      <c r="P6" s="192">
        <v>0.72</v>
      </c>
      <c r="Q6" s="13">
        <v>1.2</v>
      </c>
      <c r="R6" s="13">
        <f aca="true" t="shared" si="0" ref="R6:R15">P6*Q6</f>
        <v>0.864</v>
      </c>
    </row>
    <row r="7" spans="1:18" ht="22.5">
      <c r="A7" s="161">
        <v>2</v>
      </c>
      <c r="B7" s="15" t="s">
        <v>169</v>
      </c>
      <c r="C7" s="175">
        <v>1849.7</v>
      </c>
      <c r="D7" s="12">
        <v>46.7</v>
      </c>
      <c r="E7" s="46">
        <v>159.5</v>
      </c>
      <c r="F7" s="46">
        <f aca="true" t="shared" si="1" ref="F7:F15">C7-D7-E7</f>
        <v>1643.5</v>
      </c>
      <c r="G7" s="12"/>
      <c r="H7" s="12"/>
      <c r="I7" s="53">
        <v>0</v>
      </c>
      <c r="J7" s="53">
        <v>0</v>
      </c>
      <c r="K7" s="32">
        <f aca="true" t="shared" si="2" ref="K7:K15">J7-I7</f>
        <v>0</v>
      </c>
      <c r="L7" s="199">
        <v>1898</v>
      </c>
      <c r="M7" s="32">
        <v>206.2</v>
      </c>
      <c r="N7" s="32">
        <f aca="true" t="shared" si="3" ref="N7:N15">L7-M7</f>
        <v>1691.8</v>
      </c>
      <c r="O7" s="16">
        <f aca="true" t="shared" si="4" ref="O7:O15">(F7-N7)/F7*100</f>
        <v>-2.938850015211436</v>
      </c>
      <c r="P7" s="192">
        <v>0.42</v>
      </c>
      <c r="Q7" s="13">
        <v>1.2</v>
      </c>
      <c r="R7" s="13">
        <f t="shared" si="0"/>
        <v>0.504</v>
      </c>
    </row>
    <row r="8" spans="1:18" ht="22.5">
      <c r="A8" s="161">
        <v>3</v>
      </c>
      <c r="B8" s="15" t="s">
        <v>179</v>
      </c>
      <c r="C8" s="175">
        <v>2691.9</v>
      </c>
      <c r="D8" s="12">
        <v>46.7</v>
      </c>
      <c r="E8" s="46">
        <v>1034.5</v>
      </c>
      <c r="F8" s="46">
        <f t="shared" si="1"/>
        <v>1610.7000000000003</v>
      </c>
      <c r="G8" s="12"/>
      <c r="H8" s="12"/>
      <c r="I8" s="53">
        <v>0</v>
      </c>
      <c r="J8" s="53">
        <v>0</v>
      </c>
      <c r="K8" s="32">
        <f t="shared" si="2"/>
        <v>0</v>
      </c>
      <c r="L8" s="199">
        <v>2749.9</v>
      </c>
      <c r="M8" s="32">
        <v>1081.2</v>
      </c>
      <c r="N8" s="32">
        <f t="shared" si="3"/>
        <v>1668.7</v>
      </c>
      <c r="O8" s="16">
        <f t="shared" si="4"/>
        <v>-3.6009188551561286</v>
      </c>
      <c r="P8" s="192">
        <v>0.28</v>
      </c>
      <c r="Q8" s="13">
        <v>1.2</v>
      </c>
      <c r="R8" s="13">
        <f t="shared" si="0"/>
        <v>0.336</v>
      </c>
    </row>
    <row r="9" spans="1:18" ht="22.5">
      <c r="A9" s="161">
        <v>4</v>
      </c>
      <c r="B9" s="15" t="s">
        <v>172</v>
      </c>
      <c r="C9" s="175">
        <v>3950</v>
      </c>
      <c r="D9" s="12">
        <v>789.2</v>
      </c>
      <c r="E9" s="46">
        <v>1203.1</v>
      </c>
      <c r="F9" s="46">
        <f t="shared" si="1"/>
        <v>1957.7000000000003</v>
      </c>
      <c r="G9" s="12"/>
      <c r="H9" s="12"/>
      <c r="I9" s="53">
        <v>0</v>
      </c>
      <c r="J9" s="53">
        <v>0</v>
      </c>
      <c r="K9" s="32">
        <f t="shared" si="2"/>
        <v>0</v>
      </c>
      <c r="L9" s="199">
        <v>3997.2</v>
      </c>
      <c r="M9" s="32">
        <v>1992.3</v>
      </c>
      <c r="N9" s="32">
        <f t="shared" si="3"/>
        <v>2004.8999999999999</v>
      </c>
      <c r="O9" s="16">
        <f t="shared" si="4"/>
        <v>-2.4109924911886185</v>
      </c>
      <c r="P9" s="192">
        <v>0.52</v>
      </c>
      <c r="Q9" s="13">
        <v>1.2</v>
      </c>
      <c r="R9" s="13">
        <f t="shared" si="0"/>
        <v>0.624</v>
      </c>
    </row>
    <row r="10" spans="1:18" ht="22.5">
      <c r="A10" s="161">
        <v>5</v>
      </c>
      <c r="B10" s="15" t="s">
        <v>173</v>
      </c>
      <c r="C10" s="175">
        <v>4484.2</v>
      </c>
      <c r="D10" s="12">
        <v>116.5</v>
      </c>
      <c r="E10" s="46">
        <v>1213</v>
      </c>
      <c r="F10" s="46">
        <f t="shared" si="1"/>
        <v>3154.7</v>
      </c>
      <c r="G10" s="12"/>
      <c r="H10" s="12"/>
      <c r="I10" s="53">
        <v>0</v>
      </c>
      <c r="J10" s="53">
        <v>0</v>
      </c>
      <c r="K10" s="32">
        <f t="shared" si="2"/>
        <v>0</v>
      </c>
      <c r="L10" s="199">
        <v>4748.1</v>
      </c>
      <c r="M10" s="32">
        <v>1329.5</v>
      </c>
      <c r="N10" s="32">
        <f t="shared" si="3"/>
        <v>3418.6000000000004</v>
      </c>
      <c r="O10" s="16">
        <f t="shared" si="4"/>
        <v>-8.365296224680653</v>
      </c>
      <c r="P10" s="192">
        <v>0</v>
      </c>
      <c r="Q10" s="13">
        <v>1.2</v>
      </c>
      <c r="R10" s="13">
        <f t="shared" si="0"/>
        <v>0</v>
      </c>
    </row>
    <row r="11" spans="1:18" ht="22.5">
      <c r="A11" s="161">
        <v>6</v>
      </c>
      <c r="B11" s="15" t="s">
        <v>174</v>
      </c>
      <c r="C11" s="175">
        <v>2787.4</v>
      </c>
      <c r="D11" s="12">
        <v>789.2</v>
      </c>
      <c r="E11" s="46">
        <v>298.5</v>
      </c>
      <c r="F11" s="46">
        <f t="shared" si="1"/>
        <v>1699.7</v>
      </c>
      <c r="G11" s="12"/>
      <c r="H11" s="12"/>
      <c r="I11" s="53">
        <v>0</v>
      </c>
      <c r="J11" s="53">
        <v>0</v>
      </c>
      <c r="K11" s="32">
        <f t="shared" si="2"/>
        <v>0</v>
      </c>
      <c r="L11" s="199">
        <v>2821.4</v>
      </c>
      <c r="M11" s="32">
        <v>1087.7</v>
      </c>
      <c r="N11" s="32">
        <f t="shared" si="3"/>
        <v>1733.7</v>
      </c>
      <c r="O11" s="16">
        <f t="shared" si="4"/>
        <v>-2.0003530034712007</v>
      </c>
      <c r="P11" s="192">
        <v>0.6</v>
      </c>
      <c r="Q11" s="13">
        <v>1.2</v>
      </c>
      <c r="R11" s="13">
        <f t="shared" si="0"/>
        <v>0.72</v>
      </c>
    </row>
    <row r="12" spans="1:18" ht="22.5">
      <c r="A12" s="161">
        <v>7</v>
      </c>
      <c r="B12" s="15" t="s">
        <v>175</v>
      </c>
      <c r="C12" s="175">
        <v>23247</v>
      </c>
      <c r="D12" s="12">
        <v>3203.7</v>
      </c>
      <c r="E12" s="46">
        <v>3753.9</v>
      </c>
      <c r="F12" s="46">
        <f t="shared" si="1"/>
        <v>16289.4</v>
      </c>
      <c r="G12" s="12"/>
      <c r="H12" s="12"/>
      <c r="I12" s="53">
        <v>0</v>
      </c>
      <c r="J12" s="53">
        <v>0</v>
      </c>
      <c r="K12" s="32">
        <f t="shared" si="2"/>
        <v>0</v>
      </c>
      <c r="L12" s="199">
        <v>24696.9</v>
      </c>
      <c r="M12" s="32">
        <v>6957.6</v>
      </c>
      <c r="N12" s="32">
        <f t="shared" si="3"/>
        <v>17739.300000000003</v>
      </c>
      <c r="O12" s="16">
        <f t="shared" si="4"/>
        <v>-8.90088032708389</v>
      </c>
      <c r="P12" s="192">
        <v>0</v>
      </c>
      <c r="Q12" s="13">
        <v>1.2</v>
      </c>
      <c r="R12" s="13">
        <f t="shared" si="0"/>
        <v>0</v>
      </c>
    </row>
    <row r="13" spans="1:18" ht="22.5">
      <c r="A13" s="161">
        <v>8</v>
      </c>
      <c r="B13" s="15" t="s">
        <v>176</v>
      </c>
      <c r="C13" s="175">
        <v>2703.1</v>
      </c>
      <c r="D13" s="12">
        <v>46.7</v>
      </c>
      <c r="E13" s="46">
        <v>662.7</v>
      </c>
      <c r="F13" s="46">
        <f t="shared" si="1"/>
        <v>1993.7</v>
      </c>
      <c r="G13" s="12"/>
      <c r="H13" s="12"/>
      <c r="I13" s="53">
        <v>0</v>
      </c>
      <c r="J13" s="53">
        <v>0</v>
      </c>
      <c r="K13" s="32">
        <f t="shared" si="2"/>
        <v>0</v>
      </c>
      <c r="L13" s="199">
        <v>2923.1</v>
      </c>
      <c r="M13" s="32">
        <v>709.4</v>
      </c>
      <c r="N13" s="32">
        <f t="shared" si="3"/>
        <v>2213.7</v>
      </c>
      <c r="O13" s="16">
        <f t="shared" si="4"/>
        <v>-11.03475949240105</v>
      </c>
      <c r="P13" s="192">
        <v>0</v>
      </c>
      <c r="Q13" s="13">
        <v>1.2</v>
      </c>
      <c r="R13" s="13">
        <f t="shared" si="0"/>
        <v>0</v>
      </c>
    </row>
    <row r="14" spans="1:18" ht="22.5">
      <c r="A14" s="161">
        <v>9</v>
      </c>
      <c r="B14" s="15" t="s">
        <v>177</v>
      </c>
      <c r="C14" s="175">
        <v>6610.3</v>
      </c>
      <c r="D14" s="12">
        <v>2344</v>
      </c>
      <c r="E14" s="46">
        <v>751</v>
      </c>
      <c r="F14" s="46">
        <f t="shared" si="1"/>
        <v>3515.3</v>
      </c>
      <c r="G14" s="12"/>
      <c r="H14" s="12"/>
      <c r="I14" s="53">
        <v>0</v>
      </c>
      <c r="J14" s="53">
        <v>0</v>
      </c>
      <c r="K14" s="32">
        <f t="shared" si="2"/>
        <v>0</v>
      </c>
      <c r="L14" s="199">
        <v>6940.3</v>
      </c>
      <c r="M14" s="32">
        <v>3095</v>
      </c>
      <c r="N14" s="32">
        <f t="shared" si="3"/>
        <v>3845.3</v>
      </c>
      <c r="O14" s="16">
        <f t="shared" si="4"/>
        <v>-9.38753449207749</v>
      </c>
      <c r="P14" s="192">
        <v>0</v>
      </c>
      <c r="Q14" s="13">
        <v>1.2</v>
      </c>
      <c r="R14" s="13">
        <f t="shared" si="0"/>
        <v>0</v>
      </c>
    </row>
    <row r="15" spans="1:18" ht="22.5">
      <c r="A15" s="161">
        <v>10</v>
      </c>
      <c r="B15" s="15" t="s">
        <v>178</v>
      </c>
      <c r="C15" s="176">
        <v>2068.1</v>
      </c>
      <c r="D15" s="12">
        <v>46.7</v>
      </c>
      <c r="E15" s="46">
        <v>149.6</v>
      </c>
      <c r="F15" s="46">
        <f t="shared" si="1"/>
        <v>1871.8</v>
      </c>
      <c r="G15" s="12"/>
      <c r="H15" s="12"/>
      <c r="I15" s="53">
        <v>0</v>
      </c>
      <c r="J15" s="53">
        <v>0</v>
      </c>
      <c r="K15" s="32">
        <f t="shared" si="2"/>
        <v>0</v>
      </c>
      <c r="L15" s="200">
        <v>2100.1</v>
      </c>
      <c r="M15" s="32">
        <v>196.3</v>
      </c>
      <c r="N15" s="32">
        <f t="shared" si="3"/>
        <v>1903.8</v>
      </c>
      <c r="O15" s="16">
        <f t="shared" si="4"/>
        <v>-1.7095843573031306</v>
      </c>
      <c r="P15" s="192">
        <v>0.66</v>
      </c>
      <c r="Q15" s="13">
        <v>1.2</v>
      </c>
      <c r="R15" s="13">
        <f t="shared" si="0"/>
        <v>0.792</v>
      </c>
    </row>
    <row r="16" spans="1:18" ht="11.25">
      <c r="A16" s="212" t="s">
        <v>39</v>
      </c>
      <c r="B16" s="213"/>
      <c r="C16" s="18">
        <f aca="true" t="shared" si="5" ref="C16:N16">SUM(C6:C15)</f>
        <v>55570.3</v>
      </c>
      <c r="D16" s="48">
        <f t="shared" si="5"/>
        <v>7476.099999999999</v>
      </c>
      <c r="E16" s="18">
        <f t="shared" si="5"/>
        <v>10856.7</v>
      </c>
      <c r="F16" s="18">
        <f t="shared" si="5"/>
        <v>37237.50000000001</v>
      </c>
      <c r="G16" s="44">
        <f t="shared" si="5"/>
        <v>0</v>
      </c>
      <c r="H16" s="18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58103.600000000006</v>
      </c>
      <c r="M16" s="29">
        <f t="shared" si="5"/>
        <v>18332.8</v>
      </c>
      <c r="N16" s="18">
        <f t="shared" si="5"/>
        <v>39770.80000000001</v>
      </c>
      <c r="O16" s="50" t="s">
        <v>8</v>
      </c>
      <c r="P16" s="51" t="s">
        <v>8</v>
      </c>
      <c r="Q16" s="19">
        <v>1.2</v>
      </c>
      <c r="R16" s="52" t="s">
        <v>8</v>
      </c>
    </row>
    <row r="17" spans="1:16" s="24" customFormat="1" ht="11.25">
      <c r="A17" s="20"/>
      <c r="B17" s="21"/>
      <c r="C17" s="22"/>
      <c r="D17" s="22"/>
      <c r="E17" s="22"/>
      <c r="F17" s="22"/>
      <c r="G17" s="22"/>
      <c r="H17" s="22"/>
      <c r="I17" s="21"/>
      <c r="J17" s="21"/>
      <c r="K17" s="21"/>
      <c r="L17" s="21"/>
      <c r="M17" s="21"/>
      <c r="N17" s="22"/>
      <c r="O17" s="21"/>
      <c r="P17" s="23"/>
    </row>
    <row r="18" spans="1:16" s="24" customFormat="1" ht="11.25">
      <c r="A18" s="20"/>
      <c r="B18" s="21"/>
      <c r="C18" s="22"/>
      <c r="D18" s="22"/>
      <c r="E18" s="22"/>
      <c r="F18" s="22"/>
      <c r="G18" s="22"/>
      <c r="H18" s="22"/>
      <c r="I18" s="21"/>
      <c r="J18" s="21"/>
      <c r="K18" s="21"/>
      <c r="L18" s="21"/>
      <c r="M18" s="21"/>
      <c r="N18" s="22"/>
      <c r="O18" s="21"/>
      <c r="P18" s="23"/>
    </row>
    <row r="19" spans="1:16" s="24" customFormat="1" ht="11.25">
      <c r="A19" s="20"/>
      <c r="B19" s="21"/>
      <c r="C19" s="22"/>
      <c r="D19" s="22"/>
      <c r="E19" s="22"/>
      <c r="F19" s="22"/>
      <c r="G19" s="22"/>
      <c r="H19" s="22"/>
      <c r="I19" s="21"/>
      <c r="J19" s="21"/>
      <c r="K19" s="21"/>
      <c r="L19" s="21"/>
      <c r="M19" s="21"/>
      <c r="N19" s="22"/>
      <c r="O19" s="21"/>
      <c r="P19" s="23"/>
    </row>
    <row r="20" spans="1:16" s="24" customFormat="1" ht="11.25">
      <c r="A20" s="20"/>
      <c r="B20" s="21"/>
      <c r="C20" s="22"/>
      <c r="D20" s="22"/>
      <c r="E20" s="22"/>
      <c r="F20" s="22"/>
      <c r="G20" s="22"/>
      <c r="H20" s="22"/>
      <c r="I20" s="21"/>
      <c r="J20" s="21"/>
      <c r="K20" s="21"/>
      <c r="L20" s="21"/>
      <c r="M20" s="21"/>
      <c r="N20" s="22"/>
      <c r="O20" s="25"/>
      <c r="P20" s="23"/>
    </row>
    <row r="21" spans="1:16" s="24" customFormat="1" ht="11.25">
      <c r="A21" s="20"/>
      <c r="B21" s="21"/>
      <c r="C21" s="22"/>
      <c r="D21" s="22"/>
      <c r="E21" s="22"/>
      <c r="F21" s="22"/>
      <c r="G21" s="22"/>
      <c r="H21" s="22"/>
      <c r="I21" s="21"/>
      <c r="J21" s="21"/>
      <c r="K21" s="21"/>
      <c r="L21" s="21"/>
      <c r="M21" s="21"/>
      <c r="N21" s="22"/>
      <c r="O21" s="21"/>
      <c r="P21" s="23"/>
    </row>
    <row r="22" spans="1:16" s="24" customFormat="1" ht="11.25">
      <c r="A22" s="20"/>
      <c r="B22" s="21"/>
      <c r="C22" s="22"/>
      <c r="D22" s="22"/>
      <c r="E22" s="22"/>
      <c r="F22" s="22"/>
      <c r="G22" s="22"/>
      <c r="H22" s="22"/>
      <c r="I22" s="21"/>
      <c r="J22" s="21"/>
      <c r="K22" s="21"/>
      <c r="L22" s="21"/>
      <c r="M22" s="21"/>
      <c r="N22" s="22"/>
      <c r="O22" s="21"/>
      <c r="P22" s="23"/>
    </row>
    <row r="23" spans="1:16" s="24" customFormat="1" ht="11.25">
      <c r="A23" s="20"/>
      <c r="B23" s="21"/>
      <c r="C23" s="22"/>
      <c r="D23" s="22"/>
      <c r="E23" s="22"/>
      <c r="F23" s="22"/>
      <c r="G23" s="22"/>
      <c r="H23" s="22"/>
      <c r="I23" s="21"/>
      <c r="J23" s="21"/>
      <c r="K23" s="21"/>
      <c r="L23" s="21"/>
      <c r="M23" s="21"/>
      <c r="N23" s="22"/>
      <c r="O23" s="21"/>
      <c r="P23" s="23"/>
    </row>
    <row r="24" spans="1:16" s="24" customFormat="1" ht="11.25">
      <c r="A24" s="23"/>
      <c r="C24" s="22"/>
      <c r="D24" s="22"/>
      <c r="E24" s="22"/>
      <c r="F24" s="22"/>
      <c r="G24" s="22"/>
      <c r="H24" s="22"/>
      <c r="N24" s="22"/>
      <c r="P24" s="23"/>
    </row>
    <row r="25" spans="1:16" s="24" customFormat="1" ht="11.25">
      <c r="A25" s="23"/>
      <c r="C25" s="22"/>
      <c r="D25" s="22"/>
      <c r="E25" s="22"/>
      <c r="F25" s="22"/>
      <c r="G25" s="22"/>
      <c r="H25" s="22"/>
      <c r="N25" s="22"/>
      <c r="P25" s="23"/>
    </row>
    <row r="26" spans="1:16" s="24" customFormat="1" ht="11.25">
      <c r="A26" s="23"/>
      <c r="C26" s="22"/>
      <c r="D26" s="22"/>
      <c r="E26" s="22"/>
      <c r="F26" s="22"/>
      <c r="G26" s="22"/>
      <c r="H26" s="22"/>
      <c r="N26" s="22"/>
      <c r="P26" s="23"/>
    </row>
    <row r="27" spans="1:16" s="24" customFormat="1" ht="11.25">
      <c r="A27" s="23"/>
      <c r="P27" s="23"/>
    </row>
    <row r="28" spans="1:16" s="24" customFormat="1" ht="11.25">
      <c r="A28" s="23"/>
      <c r="P28" s="23"/>
    </row>
  </sheetData>
  <mergeCells count="6">
    <mergeCell ref="A16:B16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SheetLayoutView="10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9" sqref="E19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81.75" customHeight="1">
      <c r="A3" s="214" t="s">
        <v>20</v>
      </c>
      <c r="B3" s="212" t="s">
        <v>102</v>
      </c>
      <c r="C3" s="33" t="s">
        <v>51</v>
      </c>
      <c r="D3" s="203" t="s">
        <v>225</v>
      </c>
      <c r="E3" s="203" t="s">
        <v>226</v>
      </c>
      <c r="F3" s="33" t="s">
        <v>49</v>
      </c>
      <c r="G3" s="33" t="s">
        <v>49</v>
      </c>
      <c r="H3" s="33" t="s">
        <v>138</v>
      </c>
      <c r="I3" s="5" t="s">
        <v>48</v>
      </c>
      <c r="J3" s="215" t="s">
        <v>21</v>
      </c>
      <c r="K3" s="215" t="s">
        <v>19</v>
      </c>
      <c r="L3" s="6" t="s">
        <v>6</v>
      </c>
    </row>
    <row r="4" spans="1:12" s="10" customFormat="1" ht="42.75" customHeight="1">
      <c r="A4" s="214"/>
      <c r="B4" s="212"/>
      <c r="C4" s="5" t="s">
        <v>52</v>
      </c>
      <c r="D4" s="5" t="s">
        <v>52</v>
      </c>
      <c r="E4" s="5" t="s">
        <v>217</v>
      </c>
      <c r="F4" s="5" t="s">
        <v>32</v>
      </c>
      <c r="G4" s="8" t="s">
        <v>33</v>
      </c>
      <c r="H4" s="8" t="s">
        <v>26</v>
      </c>
      <c r="I4" s="8" t="s">
        <v>53</v>
      </c>
      <c r="J4" s="217"/>
      <c r="K4" s="217"/>
      <c r="L4" s="9" t="s">
        <v>50</v>
      </c>
    </row>
    <row r="5" spans="1:12" s="10" customFormat="1" ht="11.25" customHeight="1">
      <c r="A5" s="41">
        <v>1</v>
      </c>
      <c r="B5" s="41">
        <v>2</v>
      </c>
      <c r="C5" s="41" t="s">
        <v>54</v>
      </c>
      <c r="D5" s="41">
        <v>3</v>
      </c>
      <c r="E5" s="41">
        <v>4</v>
      </c>
      <c r="F5" s="41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22.5">
      <c r="A6" s="161">
        <v>1</v>
      </c>
      <c r="B6" s="15" t="s">
        <v>170</v>
      </c>
      <c r="C6" s="15">
        <v>130</v>
      </c>
      <c r="D6" s="15">
        <v>59</v>
      </c>
      <c r="E6" s="208">
        <v>54</v>
      </c>
      <c r="F6" s="85">
        <f>E6-D6</f>
        <v>-5</v>
      </c>
      <c r="G6" s="11">
        <v>0</v>
      </c>
      <c r="H6" s="12">
        <v>865</v>
      </c>
      <c r="I6" s="70">
        <f>F6/H6*100</f>
        <v>-0.5780346820809248</v>
      </c>
      <c r="J6" s="14">
        <v>1</v>
      </c>
      <c r="K6" s="13">
        <v>1</v>
      </c>
      <c r="L6" s="13">
        <f aca="true" t="shared" si="0" ref="L6:L15">J6*K6</f>
        <v>1</v>
      </c>
    </row>
    <row r="7" spans="1:12" ht="51" customHeight="1">
      <c r="A7" s="161">
        <v>2</v>
      </c>
      <c r="B7" s="15" t="s">
        <v>169</v>
      </c>
      <c r="C7" s="15">
        <v>468</v>
      </c>
      <c r="D7" s="15">
        <v>25</v>
      </c>
      <c r="E7" s="208">
        <v>23</v>
      </c>
      <c r="F7" s="40">
        <f>E7-D7</f>
        <v>-2</v>
      </c>
      <c r="G7" s="11">
        <v>75</v>
      </c>
      <c r="H7" s="12">
        <v>292.2</v>
      </c>
      <c r="I7" s="70">
        <f aca="true" t="shared" si="1" ref="I7:I15">F7/H7*100</f>
        <v>-0.6844626967830254</v>
      </c>
      <c r="J7" s="14">
        <v>1</v>
      </c>
      <c r="K7" s="13">
        <v>1</v>
      </c>
      <c r="L7" s="13">
        <f t="shared" si="0"/>
        <v>1</v>
      </c>
    </row>
    <row r="8" spans="1:12" ht="22.5">
      <c r="A8" s="161">
        <v>3</v>
      </c>
      <c r="B8" s="15" t="s">
        <v>179</v>
      </c>
      <c r="C8" s="15">
        <v>340</v>
      </c>
      <c r="D8" s="15">
        <v>28</v>
      </c>
      <c r="E8" s="208">
        <v>26</v>
      </c>
      <c r="F8" s="40">
        <f aca="true" t="shared" si="2" ref="F8:F15">E8-D8</f>
        <v>-2</v>
      </c>
      <c r="G8" s="11">
        <v>1.3</v>
      </c>
      <c r="H8" s="12">
        <v>211.4</v>
      </c>
      <c r="I8" s="70">
        <f t="shared" si="1"/>
        <v>-0.9460737937559129</v>
      </c>
      <c r="J8" s="14">
        <v>1</v>
      </c>
      <c r="K8" s="13">
        <v>1</v>
      </c>
      <c r="L8" s="13">
        <f t="shared" si="0"/>
        <v>1</v>
      </c>
    </row>
    <row r="9" spans="1:12" ht="22.5">
      <c r="A9" s="161">
        <v>4</v>
      </c>
      <c r="B9" s="15" t="s">
        <v>172</v>
      </c>
      <c r="C9" s="15">
        <v>809</v>
      </c>
      <c r="D9" s="15">
        <v>18</v>
      </c>
      <c r="E9" s="208">
        <v>16</v>
      </c>
      <c r="F9" s="40">
        <f t="shared" si="2"/>
        <v>-2</v>
      </c>
      <c r="G9" s="11">
        <v>-214</v>
      </c>
      <c r="H9" s="12">
        <v>458.3</v>
      </c>
      <c r="I9" s="70">
        <f t="shared" si="1"/>
        <v>-0.4363953742090334</v>
      </c>
      <c r="J9" s="14">
        <v>1</v>
      </c>
      <c r="K9" s="13">
        <v>1</v>
      </c>
      <c r="L9" s="13">
        <f t="shared" si="0"/>
        <v>1</v>
      </c>
    </row>
    <row r="10" spans="1:12" ht="22.5">
      <c r="A10" s="161">
        <v>5</v>
      </c>
      <c r="B10" s="15" t="s">
        <v>173</v>
      </c>
      <c r="C10" s="15">
        <v>903</v>
      </c>
      <c r="D10" s="15">
        <v>17</v>
      </c>
      <c r="E10" s="208">
        <v>16</v>
      </c>
      <c r="F10" s="40">
        <f t="shared" si="2"/>
        <v>-1</v>
      </c>
      <c r="G10" s="11">
        <v>0</v>
      </c>
      <c r="H10" s="12">
        <v>504.8</v>
      </c>
      <c r="I10" s="70">
        <f t="shared" si="1"/>
        <v>-0.19809825673534073</v>
      </c>
      <c r="J10" s="14">
        <v>1</v>
      </c>
      <c r="K10" s="13">
        <v>1</v>
      </c>
      <c r="L10" s="13">
        <f t="shared" si="0"/>
        <v>1</v>
      </c>
    </row>
    <row r="11" spans="1:12" ht="22.5">
      <c r="A11" s="161">
        <v>6</v>
      </c>
      <c r="B11" s="15" t="s">
        <v>174</v>
      </c>
      <c r="C11" s="15">
        <v>1688</v>
      </c>
      <c r="D11" s="15">
        <v>8</v>
      </c>
      <c r="E11" s="208">
        <v>8</v>
      </c>
      <c r="F11" s="40">
        <f t="shared" si="2"/>
        <v>0</v>
      </c>
      <c r="G11" s="11">
        <v>-101</v>
      </c>
      <c r="H11" s="12">
        <v>271.1</v>
      </c>
      <c r="I11" s="70">
        <f t="shared" si="1"/>
        <v>0</v>
      </c>
      <c r="J11" s="14">
        <v>1</v>
      </c>
      <c r="K11" s="13">
        <v>1</v>
      </c>
      <c r="L11" s="13">
        <f t="shared" si="0"/>
        <v>1</v>
      </c>
    </row>
    <row r="12" spans="1:12" ht="22.5">
      <c r="A12" s="161">
        <v>7</v>
      </c>
      <c r="B12" s="15" t="s">
        <v>175</v>
      </c>
      <c r="C12" s="15">
        <v>1230</v>
      </c>
      <c r="D12" s="15">
        <v>344</v>
      </c>
      <c r="E12" s="208">
        <v>337</v>
      </c>
      <c r="F12" s="40">
        <f t="shared" si="2"/>
        <v>-7</v>
      </c>
      <c r="G12" s="11">
        <v>-85</v>
      </c>
      <c r="H12" s="12">
        <v>8074.3</v>
      </c>
      <c r="I12" s="70">
        <f t="shared" si="1"/>
        <v>-0.08669482184214111</v>
      </c>
      <c r="J12" s="14">
        <v>0</v>
      </c>
      <c r="K12" s="13">
        <v>1</v>
      </c>
      <c r="L12" s="13">
        <f t="shared" si="0"/>
        <v>0</v>
      </c>
    </row>
    <row r="13" spans="1:12" ht="22.5">
      <c r="A13" s="161">
        <v>8</v>
      </c>
      <c r="B13" s="15" t="s">
        <v>176</v>
      </c>
      <c r="C13" s="15">
        <v>21</v>
      </c>
      <c r="D13" s="15">
        <v>19</v>
      </c>
      <c r="E13" s="208">
        <v>17</v>
      </c>
      <c r="F13" s="40">
        <f t="shared" si="2"/>
        <v>-2</v>
      </c>
      <c r="G13" s="11">
        <v>0</v>
      </c>
      <c r="H13" s="12">
        <v>293.6</v>
      </c>
      <c r="I13" s="70">
        <f t="shared" si="1"/>
        <v>-0.6811989100817438</v>
      </c>
      <c r="J13" s="14">
        <v>1</v>
      </c>
      <c r="K13" s="13">
        <v>1</v>
      </c>
      <c r="L13" s="13">
        <f t="shared" si="0"/>
        <v>1</v>
      </c>
    </row>
    <row r="14" spans="1:12" ht="22.5">
      <c r="A14" s="161">
        <v>9</v>
      </c>
      <c r="B14" s="15" t="s">
        <v>177</v>
      </c>
      <c r="C14" s="15">
        <v>919</v>
      </c>
      <c r="D14" s="15">
        <v>90</v>
      </c>
      <c r="E14" s="208">
        <v>267</v>
      </c>
      <c r="F14" s="40">
        <f t="shared" si="2"/>
        <v>177</v>
      </c>
      <c r="G14" s="11">
        <v>-138</v>
      </c>
      <c r="H14" s="12">
        <v>903.2</v>
      </c>
      <c r="I14" s="70">
        <f t="shared" si="1"/>
        <v>19.596988485385296</v>
      </c>
      <c r="J14" s="14">
        <v>0</v>
      </c>
      <c r="K14" s="13">
        <v>1</v>
      </c>
      <c r="L14" s="13">
        <f t="shared" si="0"/>
        <v>0</v>
      </c>
    </row>
    <row r="15" spans="1:12" ht="22.5">
      <c r="A15" s="161">
        <v>10</v>
      </c>
      <c r="B15" s="15" t="s">
        <v>178</v>
      </c>
      <c r="C15" s="15">
        <v>319</v>
      </c>
      <c r="D15" s="15">
        <v>6.5</v>
      </c>
      <c r="E15" s="208">
        <v>6</v>
      </c>
      <c r="F15" s="40">
        <f t="shared" si="2"/>
        <v>-0.5</v>
      </c>
      <c r="G15" s="11">
        <v>-62</v>
      </c>
      <c r="H15" s="12">
        <v>391.3</v>
      </c>
      <c r="I15" s="70">
        <f t="shared" si="1"/>
        <v>-0.1277791975466394</v>
      </c>
      <c r="J15" s="14">
        <v>1</v>
      </c>
      <c r="K15" s="13">
        <v>1</v>
      </c>
      <c r="L15" s="13">
        <f t="shared" si="0"/>
        <v>1</v>
      </c>
    </row>
    <row r="16" spans="1:12" ht="11.25">
      <c r="A16" s="212" t="s">
        <v>39</v>
      </c>
      <c r="B16" s="213"/>
      <c r="C16" s="18">
        <f aca="true" t="shared" si="3" ref="C16:H16">SUM(C6:C15)</f>
        <v>6827</v>
      </c>
      <c r="D16" s="18">
        <f>SUM(D6:D15)</f>
        <v>614.5</v>
      </c>
      <c r="E16" s="209">
        <f>SUM(E6:E15)</f>
        <v>770</v>
      </c>
      <c r="F16" s="18">
        <f t="shared" si="3"/>
        <v>155.5</v>
      </c>
      <c r="G16" s="18">
        <f t="shared" si="3"/>
        <v>-523.7</v>
      </c>
      <c r="H16" s="18">
        <f t="shared" si="3"/>
        <v>12265.2</v>
      </c>
      <c r="I16" s="50" t="s">
        <v>8</v>
      </c>
      <c r="J16" s="51" t="s">
        <v>8</v>
      </c>
      <c r="K16" s="19">
        <v>1</v>
      </c>
      <c r="L16" s="52" t="s">
        <v>8</v>
      </c>
    </row>
    <row r="17" spans="1:10" s="24" customFormat="1" ht="11.25">
      <c r="A17" s="20"/>
      <c r="B17" s="21"/>
      <c r="C17" s="21"/>
      <c r="D17" s="21"/>
      <c r="E17" s="210"/>
      <c r="F17" s="21"/>
      <c r="G17" s="21"/>
      <c r="H17" s="22"/>
      <c r="I17" s="21"/>
      <c r="J17" s="23"/>
    </row>
    <row r="18" spans="1:10" s="24" customFormat="1" ht="11.25">
      <c r="A18" s="20"/>
      <c r="B18" s="21"/>
      <c r="C18" s="21"/>
      <c r="D18" s="21"/>
      <c r="E18" s="21"/>
      <c r="F18" s="21"/>
      <c r="G18" s="21"/>
      <c r="H18" s="22"/>
      <c r="I18" s="21"/>
      <c r="J18" s="23"/>
    </row>
    <row r="19" spans="1:10" s="24" customFormat="1" ht="11.25">
      <c r="A19" s="20"/>
      <c r="B19" s="21"/>
      <c r="C19" s="21"/>
      <c r="D19" s="21"/>
      <c r="E19" s="21"/>
      <c r="F19" s="21"/>
      <c r="G19" s="21"/>
      <c r="H19" s="22"/>
      <c r="I19" s="21"/>
      <c r="J19" s="23"/>
    </row>
    <row r="20" spans="1:10" s="24" customFormat="1" ht="11.25">
      <c r="A20" s="20"/>
      <c r="B20" s="21"/>
      <c r="C20" s="21"/>
      <c r="D20" s="21"/>
      <c r="E20" s="21"/>
      <c r="F20" s="21"/>
      <c r="G20" s="21"/>
      <c r="H20" s="22"/>
      <c r="I20" s="25"/>
      <c r="J20" s="23"/>
    </row>
    <row r="21" spans="1:10" s="24" customFormat="1" ht="11.25">
      <c r="A21" s="20"/>
      <c r="B21" s="21"/>
      <c r="C21" s="21"/>
      <c r="D21" s="21"/>
      <c r="E21" s="21"/>
      <c r="F21" s="21"/>
      <c r="G21" s="21"/>
      <c r="H21" s="22"/>
      <c r="I21" s="21"/>
      <c r="J21" s="23"/>
    </row>
    <row r="22" spans="1:10" s="24" customFormat="1" ht="11.25">
      <c r="A22" s="20"/>
      <c r="B22" s="21"/>
      <c r="C22" s="21"/>
      <c r="D22" s="21"/>
      <c r="E22" s="21"/>
      <c r="F22" s="21"/>
      <c r="G22" s="21"/>
      <c r="H22" s="22"/>
      <c r="I22" s="21"/>
      <c r="J22" s="23"/>
    </row>
    <row r="23" spans="1:10" s="24" customFormat="1" ht="11.25">
      <c r="A23" s="20"/>
      <c r="B23" s="21"/>
      <c r="C23" s="21"/>
      <c r="D23" s="21"/>
      <c r="E23" s="21"/>
      <c r="F23" s="21"/>
      <c r="G23" s="21"/>
      <c r="H23" s="22"/>
      <c r="I23" s="21"/>
      <c r="J23" s="23"/>
    </row>
    <row r="24" spans="1:10" s="24" customFormat="1" ht="11.25">
      <c r="A24" s="23"/>
      <c r="H24" s="22"/>
      <c r="J24" s="23"/>
    </row>
    <row r="25" spans="1:10" s="24" customFormat="1" ht="11.25">
      <c r="A25" s="23"/>
      <c r="H25" s="22"/>
      <c r="J25" s="23"/>
    </row>
    <row r="26" spans="1:10" s="24" customFormat="1" ht="11.25">
      <c r="A26" s="23"/>
      <c r="H26" s="22"/>
      <c r="J26" s="23"/>
    </row>
    <row r="27" spans="1:10" s="24" customFormat="1" ht="11.25">
      <c r="A27" s="23"/>
      <c r="J27" s="23"/>
    </row>
    <row r="28" spans="1:10" s="24" customFormat="1" ht="11.25">
      <c r="A28" s="23"/>
      <c r="J28" s="23"/>
    </row>
  </sheetData>
  <mergeCells count="6">
    <mergeCell ref="A16:B16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80" zoomScaleNormal="8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6" sqref="I16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87"/>
      <c r="B1" s="218" t="s">
        <v>101</v>
      </c>
      <c r="C1" s="218"/>
      <c r="D1" s="218"/>
      <c r="E1" s="218"/>
      <c r="F1" s="218"/>
      <c r="G1" s="218"/>
      <c r="H1" s="218"/>
      <c r="I1" s="218"/>
      <c r="J1" s="218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14" t="s">
        <v>3</v>
      </c>
      <c r="B4" s="215" t="s">
        <v>102</v>
      </c>
      <c r="C4" s="215" t="s">
        <v>103</v>
      </c>
      <c r="D4" s="215" t="s">
        <v>208</v>
      </c>
      <c r="E4" s="215" t="s">
        <v>209</v>
      </c>
      <c r="F4" s="215" t="s">
        <v>104</v>
      </c>
      <c r="G4" s="215" t="s">
        <v>99</v>
      </c>
      <c r="H4" s="215" t="s">
        <v>100</v>
      </c>
      <c r="I4" s="215" t="s">
        <v>5</v>
      </c>
      <c r="J4" s="219" t="s">
        <v>6</v>
      </c>
    </row>
    <row r="5" spans="1:10" ht="116.25" customHeight="1">
      <c r="A5" s="214"/>
      <c r="B5" s="216"/>
      <c r="C5" s="217"/>
      <c r="D5" s="217"/>
      <c r="E5" s="217"/>
      <c r="F5" s="217"/>
      <c r="G5" s="217"/>
      <c r="H5" s="216"/>
      <c r="I5" s="216"/>
      <c r="J5" s="220"/>
    </row>
    <row r="6" spans="1:10" s="10" customFormat="1" ht="51" customHeight="1">
      <c r="A6" s="214"/>
      <c r="B6" s="217"/>
      <c r="C6" s="8" t="s">
        <v>76</v>
      </c>
      <c r="D6" s="8" t="s">
        <v>76</v>
      </c>
      <c r="E6" s="8" t="s">
        <v>76</v>
      </c>
      <c r="F6" s="8" t="s">
        <v>27</v>
      </c>
      <c r="G6" s="8" t="s">
        <v>139</v>
      </c>
      <c r="H6" s="217"/>
      <c r="I6" s="217"/>
      <c r="J6" s="9" t="s">
        <v>29</v>
      </c>
    </row>
    <row r="7" spans="1:10" s="10" customFormat="1" ht="15.75" customHeight="1">
      <c r="A7" s="148">
        <v>1</v>
      </c>
      <c r="B7" s="35">
        <v>2</v>
      </c>
      <c r="C7" s="120">
        <v>3</v>
      </c>
      <c r="D7" s="120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49">
        <v>10</v>
      </c>
    </row>
    <row r="8" spans="1:10" ht="22.5">
      <c r="A8" s="160">
        <v>1</v>
      </c>
      <c r="B8" s="15" t="s">
        <v>170</v>
      </c>
      <c r="C8" s="195">
        <v>1452</v>
      </c>
      <c r="D8" s="194">
        <v>1165</v>
      </c>
      <c r="E8" s="150">
        <v>0</v>
      </c>
      <c r="F8" s="12">
        <f>D8+E8</f>
        <v>1165</v>
      </c>
      <c r="G8" s="16">
        <f aca="true" t="shared" si="0" ref="G8:G17">C8/(C8+F8)*100</f>
        <v>55.483377913641576</v>
      </c>
      <c r="H8" s="1">
        <v>0</v>
      </c>
      <c r="I8" s="13">
        <v>1.2</v>
      </c>
      <c r="J8" s="37">
        <f aca="true" t="shared" si="1" ref="J8:J17">H8*I8</f>
        <v>0</v>
      </c>
    </row>
    <row r="9" spans="1:10" ht="22.5">
      <c r="A9" s="161">
        <v>2</v>
      </c>
      <c r="B9" s="15" t="s">
        <v>169</v>
      </c>
      <c r="C9" s="196">
        <v>1091.3</v>
      </c>
      <c r="D9" s="172">
        <v>352.2</v>
      </c>
      <c r="E9" s="32">
        <v>0</v>
      </c>
      <c r="F9" s="12">
        <f aca="true" t="shared" si="2" ref="F9:F17">D9+E9</f>
        <v>352.2</v>
      </c>
      <c r="G9" s="16">
        <f t="shared" si="0"/>
        <v>75.60096986491168</v>
      </c>
      <c r="H9" s="1">
        <v>0</v>
      </c>
      <c r="I9" s="13">
        <v>1.2</v>
      </c>
      <c r="J9" s="13">
        <f t="shared" si="1"/>
        <v>0</v>
      </c>
    </row>
    <row r="10" spans="1:10" ht="22.5">
      <c r="A10" s="161">
        <v>3</v>
      </c>
      <c r="B10" s="15" t="s">
        <v>171</v>
      </c>
      <c r="C10" s="196">
        <v>1271.3</v>
      </c>
      <c r="D10" s="172">
        <v>269.4</v>
      </c>
      <c r="E10" s="32">
        <v>0</v>
      </c>
      <c r="F10" s="12">
        <f t="shared" si="2"/>
        <v>269.4</v>
      </c>
      <c r="G10" s="16">
        <f t="shared" si="0"/>
        <v>82.5144414876355</v>
      </c>
      <c r="H10" s="1">
        <v>0</v>
      </c>
      <c r="I10" s="13">
        <v>1.2</v>
      </c>
      <c r="J10" s="13">
        <f t="shared" si="1"/>
        <v>0</v>
      </c>
    </row>
    <row r="11" spans="1:10" ht="22.5">
      <c r="A11" s="161">
        <v>4</v>
      </c>
      <c r="B11" s="15" t="s">
        <v>172</v>
      </c>
      <c r="C11" s="196">
        <v>1354.4</v>
      </c>
      <c r="D11" s="172">
        <v>507.3</v>
      </c>
      <c r="E11" s="32">
        <v>0</v>
      </c>
      <c r="F11" s="12">
        <f t="shared" si="2"/>
        <v>507.3</v>
      </c>
      <c r="G11" s="16">
        <f t="shared" si="0"/>
        <v>72.7507117150991</v>
      </c>
      <c r="H11" s="1">
        <v>0</v>
      </c>
      <c r="I11" s="13">
        <v>1.2</v>
      </c>
      <c r="J11" s="13">
        <f t="shared" si="1"/>
        <v>0</v>
      </c>
    </row>
    <row r="12" spans="1:10" ht="22.5">
      <c r="A12" s="161">
        <v>5</v>
      </c>
      <c r="B12" s="15" t="s">
        <v>173</v>
      </c>
      <c r="C12" s="196">
        <v>2497.9</v>
      </c>
      <c r="D12" s="172">
        <v>656.8</v>
      </c>
      <c r="E12" s="32">
        <v>0</v>
      </c>
      <c r="F12" s="12">
        <f t="shared" si="2"/>
        <v>656.8</v>
      </c>
      <c r="G12" s="16">
        <f t="shared" si="0"/>
        <v>79.18027070719879</v>
      </c>
      <c r="H12" s="1">
        <v>0</v>
      </c>
      <c r="I12" s="13">
        <v>1.2</v>
      </c>
      <c r="J12" s="13">
        <f t="shared" si="1"/>
        <v>0</v>
      </c>
    </row>
    <row r="13" spans="1:10" ht="22.5">
      <c r="A13" s="161">
        <v>6</v>
      </c>
      <c r="B13" s="15" t="s">
        <v>174</v>
      </c>
      <c r="C13" s="196">
        <v>1134.7</v>
      </c>
      <c r="D13" s="172">
        <v>315</v>
      </c>
      <c r="E13" s="32">
        <v>0</v>
      </c>
      <c r="F13" s="12">
        <f t="shared" si="2"/>
        <v>315</v>
      </c>
      <c r="G13" s="16">
        <f t="shared" si="0"/>
        <v>78.27136648961854</v>
      </c>
      <c r="H13" s="1">
        <v>0</v>
      </c>
      <c r="I13" s="13">
        <v>1.2</v>
      </c>
      <c r="J13" s="13">
        <f t="shared" si="1"/>
        <v>0</v>
      </c>
    </row>
    <row r="14" spans="1:10" ht="22.5">
      <c r="A14" s="161">
        <v>7</v>
      </c>
      <c r="B14" s="15" t="s">
        <v>175</v>
      </c>
      <c r="C14" s="196">
        <v>6005.1</v>
      </c>
      <c r="D14" s="172">
        <v>9084.3</v>
      </c>
      <c r="E14" s="32">
        <v>0</v>
      </c>
      <c r="F14" s="12">
        <f t="shared" si="2"/>
        <v>9084.3</v>
      </c>
      <c r="G14" s="16">
        <f t="shared" si="0"/>
        <v>39.79681100640185</v>
      </c>
      <c r="H14" s="14">
        <v>0.006</v>
      </c>
      <c r="I14" s="13">
        <v>1.2</v>
      </c>
      <c r="J14" s="13">
        <f>H14*I14</f>
        <v>0.0072</v>
      </c>
    </row>
    <row r="15" spans="1:10" ht="22.5">
      <c r="A15" s="161">
        <v>8</v>
      </c>
      <c r="B15" s="15" t="s">
        <v>176</v>
      </c>
      <c r="C15" s="196">
        <v>1593.1</v>
      </c>
      <c r="D15" s="172">
        <v>300.6</v>
      </c>
      <c r="E15" s="32">
        <v>0</v>
      </c>
      <c r="F15" s="12">
        <f t="shared" si="2"/>
        <v>300.6</v>
      </c>
      <c r="G15" s="16">
        <f t="shared" si="0"/>
        <v>84.12631356603475</v>
      </c>
      <c r="H15" s="1">
        <v>0</v>
      </c>
      <c r="I15" s="13">
        <v>1.2</v>
      </c>
      <c r="J15" s="13">
        <f t="shared" si="1"/>
        <v>0</v>
      </c>
    </row>
    <row r="16" spans="1:10" ht="22.5">
      <c r="A16" s="161">
        <v>9</v>
      </c>
      <c r="B16" s="15" t="s">
        <v>177</v>
      </c>
      <c r="C16" s="196">
        <v>1304.1</v>
      </c>
      <c r="D16" s="172">
        <v>2211.2</v>
      </c>
      <c r="E16" s="32">
        <v>0</v>
      </c>
      <c r="F16" s="12">
        <f t="shared" si="2"/>
        <v>2211.2</v>
      </c>
      <c r="G16" s="16">
        <f t="shared" si="0"/>
        <v>37.09782948823713</v>
      </c>
      <c r="H16" s="14">
        <v>0.083</v>
      </c>
      <c r="I16" s="13">
        <v>1.2</v>
      </c>
      <c r="J16" s="13">
        <f t="shared" si="1"/>
        <v>0.09960000000000001</v>
      </c>
    </row>
    <row r="17" spans="1:10" ht="22.5">
      <c r="A17" s="161">
        <v>10</v>
      </c>
      <c r="B17" s="15" t="s">
        <v>178</v>
      </c>
      <c r="C17" s="197">
        <v>1016.5</v>
      </c>
      <c r="D17" s="173">
        <v>855.3</v>
      </c>
      <c r="E17" s="32">
        <v>0</v>
      </c>
      <c r="F17" s="12">
        <f t="shared" si="2"/>
        <v>855.3</v>
      </c>
      <c r="G17" s="16">
        <f t="shared" si="0"/>
        <v>54.306015599957256</v>
      </c>
      <c r="H17" s="1">
        <v>0</v>
      </c>
      <c r="I17" s="13">
        <v>1.2</v>
      </c>
      <c r="J17" s="13">
        <f t="shared" si="1"/>
        <v>0</v>
      </c>
    </row>
    <row r="18" spans="1:10" ht="11.25">
      <c r="A18" s="212" t="s">
        <v>78</v>
      </c>
      <c r="B18" s="213"/>
      <c r="C18" s="171">
        <f>SUM(C8:C17)</f>
        <v>18720.399999999998</v>
      </c>
      <c r="D18" s="171">
        <f>SUM(D8:D17)</f>
        <v>15717.099999999999</v>
      </c>
      <c r="E18" s="18">
        <f>SUM(E8:E17)</f>
        <v>0</v>
      </c>
      <c r="F18" s="18">
        <f>SUM(F8:F17)</f>
        <v>15717.099999999999</v>
      </c>
      <c r="G18" s="50" t="s">
        <v>8</v>
      </c>
      <c r="H18" s="51" t="s">
        <v>8</v>
      </c>
      <c r="I18" s="19">
        <v>1.2</v>
      </c>
      <c r="J18" s="52" t="s">
        <v>8</v>
      </c>
    </row>
    <row r="19" spans="1:8" s="24" customFormat="1" ht="11.25">
      <c r="A19" s="20"/>
      <c r="B19" s="21"/>
      <c r="C19" s="21"/>
      <c r="D19" s="21"/>
      <c r="E19" s="22"/>
      <c r="F19" s="22"/>
      <c r="G19" s="21"/>
      <c r="H19" s="23"/>
    </row>
    <row r="20" spans="1:8" s="24" customFormat="1" ht="11.25">
      <c r="A20" s="20"/>
      <c r="B20" s="21"/>
      <c r="C20" s="21"/>
      <c r="D20" s="21"/>
      <c r="E20" s="22"/>
      <c r="F20" s="22"/>
      <c r="G20" s="21"/>
      <c r="H20" s="23"/>
    </row>
    <row r="21" spans="1:8" s="24" customFormat="1" ht="11.25">
      <c r="A21" s="20"/>
      <c r="B21" s="21"/>
      <c r="C21" s="21"/>
      <c r="D21" s="21"/>
      <c r="E21" s="22"/>
      <c r="F21" s="22"/>
      <c r="G21" s="21"/>
      <c r="H21" s="23"/>
    </row>
    <row r="22" spans="1:8" s="24" customFormat="1" ht="11.25">
      <c r="A22" s="20"/>
      <c r="B22" s="21"/>
      <c r="C22" s="21"/>
      <c r="D22" s="21"/>
      <c r="E22" s="22"/>
      <c r="F22" s="22"/>
      <c r="G22" s="25"/>
      <c r="H22" s="23"/>
    </row>
    <row r="23" spans="1:8" s="24" customFormat="1" ht="11.25">
      <c r="A23" s="20"/>
      <c r="B23" s="21"/>
      <c r="C23" s="21"/>
      <c r="D23" s="21"/>
      <c r="E23" s="22"/>
      <c r="F23" s="22"/>
      <c r="G23" s="21"/>
      <c r="H23" s="23"/>
    </row>
    <row r="24" spans="1:8" s="24" customFormat="1" ht="11.25">
      <c r="A24" s="20"/>
      <c r="B24" s="21"/>
      <c r="C24" s="21"/>
      <c r="D24" s="21"/>
      <c r="E24" s="22"/>
      <c r="F24" s="22"/>
      <c r="G24" s="21"/>
      <c r="H24" s="23"/>
    </row>
    <row r="25" spans="1:8" s="24" customFormat="1" ht="11.25">
      <c r="A25" s="20"/>
      <c r="B25" s="21"/>
      <c r="C25" s="21"/>
      <c r="D25" s="21"/>
      <c r="E25" s="22"/>
      <c r="F25" s="22"/>
      <c r="G25" s="21"/>
      <c r="H25" s="23"/>
    </row>
    <row r="26" spans="1:8" s="24" customFormat="1" ht="11.25">
      <c r="A26" s="23"/>
      <c r="E26" s="22"/>
      <c r="F26" s="22"/>
      <c r="H26" s="23"/>
    </row>
    <row r="27" spans="1:8" s="24" customFormat="1" ht="11.25">
      <c r="A27" s="23"/>
      <c r="E27" s="22"/>
      <c r="F27" s="22"/>
      <c r="H27" s="23"/>
    </row>
    <row r="28" spans="1:8" s="24" customFormat="1" ht="11.25">
      <c r="A28" s="23"/>
      <c r="E28" s="22"/>
      <c r="F28" s="22"/>
      <c r="H28" s="23"/>
    </row>
    <row r="29" spans="1:8" s="24" customFormat="1" ht="11.25">
      <c r="A29" s="23"/>
      <c r="H29" s="23"/>
    </row>
    <row r="30" spans="1:8" s="24" customFormat="1" ht="11.25">
      <c r="A30" s="23"/>
      <c r="H30" s="23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18:B18"/>
    <mergeCell ref="A4:A6"/>
    <mergeCell ref="B4:B6"/>
    <mergeCell ref="C4:C5"/>
  </mergeCells>
  <printOptions/>
  <pageMargins left="1.5748031496062993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="90" zoomScaleNormal="90" workbookViewId="0" topLeftCell="D1">
      <selection activeCell="I15" sqref="I15"/>
    </sheetView>
  </sheetViews>
  <sheetFormatPr defaultColWidth="9.00390625" defaultRowHeight="12.75"/>
  <cols>
    <col min="1" max="1" width="3.375" style="103" customWidth="1"/>
    <col min="2" max="2" width="22.875" style="17" customWidth="1"/>
    <col min="3" max="3" width="16.00390625" style="17" customWidth="1"/>
    <col min="4" max="4" width="22.625" style="17" customWidth="1"/>
    <col min="5" max="5" width="22.875" style="17" customWidth="1"/>
    <col min="6" max="6" width="15.875" style="17" customWidth="1"/>
    <col min="7" max="7" width="20.00390625" style="71" customWidth="1"/>
    <col min="8" max="8" width="19.375" style="71" customWidth="1"/>
    <col min="9" max="9" width="14.00390625" style="143" customWidth="1"/>
    <col min="10" max="10" width="11.00390625" style="103" customWidth="1"/>
    <col min="11" max="12" width="10.25390625" style="17" customWidth="1"/>
    <col min="13" max="16384" width="9.125" style="99" customWidth="1"/>
  </cols>
  <sheetData>
    <row r="1" spans="1:15" ht="18.75">
      <c r="A1" s="218" t="s">
        <v>105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98"/>
      <c r="N1" s="98"/>
      <c r="O1" s="98"/>
    </row>
    <row r="2" spans="1:6" ht="11.25">
      <c r="A2" s="100"/>
      <c r="B2" s="101"/>
      <c r="C2" s="101"/>
      <c r="D2" s="101"/>
      <c r="E2" s="101"/>
      <c r="F2" s="101"/>
    </row>
    <row r="3" spans="1:12" ht="114.75" customHeight="1">
      <c r="A3" s="214" t="s">
        <v>3</v>
      </c>
      <c r="B3" s="212" t="s">
        <v>102</v>
      </c>
      <c r="C3" s="35" t="s">
        <v>210</v>
      </c>
      <c r="D3" s="33" t="s">
        <v>123</v>
      </c>
      <c r="E3" s="88" t="s">
        <v>106</v>
      </c>
      <c r="F3" s="35" t="s">
        <v>211</v>
      </c>
      <c r="G3" s="202" t="s">
        <v>124</v>
      </c>
      <c r="H3" s="88" t="s">
        <v>125</v>
      </c>
      <c r="I3" s="27" t="s">
        <v>24</v>
      </c>
      <c r="J3" s="215" t="s">
        <v>80</v>
      </c>
      <c r="K3" s="215" t="s">
        <v>5</v>
      </c>
      <c r="L3" s="28" t="s">
        <v>6</v>
      </c>
    </row>
    <row r="4" spans="1:12" ht="45.75" customHeight="1">
      <c r="A4" s="214"/>
      <c r="B4" s="212"/>
      <c r="C4" s="8" t="s">
        <v>90</v>
      </c>
      <c r="D4" s="8" t="s">
        <v>150</v>
      </c>
      <c r="E4" s="8" t="s">
        <v>68</v>
      </c>
      <c r="F4" s="35" t="s">
        <v>7</v>
      </c>
      <c r="G4" s="8" t="s">
        <v>150</v>
      </c>
      <c r="H4" s="73" t="s">
        <v>55</v>
      </c>
      <c r="I4" s="128" t="s">
        <v>91</v>
      </c>
      <c r="J4" s="217"/>
      <c r="K4" s="217"/>
      <c r="L4" s="144" t="s">
        <v>92</v>
      </c>
    </row>
    <row r="5" spans="1:12" ht="15.75" customHeight="1">
      <c r="A5" s="41">
        <v>1</v>
      </c>
      <c r="B5" s="35">
        <v>2</v>
      </c>
      <c r="C5" s="8">
        <v>3</v>
      </c>
      <c r="D5" s="8">
        <v>4</v>
      </c>
      <c r="E5" s="27" t="s">
        <v>93</v>
      </c>
      <c r="F5" s="169" t="s">
        <v>94</v>
      </c>
      <c r="G5" s="27" t="s">
        <v>95</v>
      </c>
      <c r="H5" s="73" t="s">
        <v>56</v>
      </c>
      <c r="I5" s="27" t="s">
        <v>89</v>
      </c>
      <c r="J5" s="35" t="s">
        <v>96</v>
      </c>
      <c r="K5" s="35" t="s">
        <v>97</v>
      </c>
      <c r="L5" s="144" t="s">
        <v>98</v>
      </c>
    </row>
    <row r="6" spans="1:12" ht="22.5">
      <c r="A6" s="162">
        <v>1</v>
      </c>
      <c r="B6" s="40" t="s">
        <v>170</v>
      </c>
      <c r="C6" s="40">
        <v>32.4</v>
      </c>
      <c r="D6" s="40">
        <v>2.4</v>
      </c>
      <c r="E6" s="168">
        <f aca="true" t="shared" si="0" ref="E6:E15">C6-D6</f>
        <v>30</v>
      </c>
      <c r="F6" s="198">
        <v>5228.6</v>
      </c>
      <c r="G6" s="32">
        <v>1677.6</v>
      </c>
      <c r="H6" s="74">
        <f aca="true" t="shared" si="1" ref="H6:H15">F6-G6</f>
        <v>3551.0000000000005</v>
      </c>
      <c r="I6" s="145">
        <f aca="true" t="shared" si="2" ref="I6:I15">E6/H6*100</f>
        <v>0.8448324415657561</v>
      </c>
      <c r="J6" s="145">
        <v>0</v>
      </c>
      <c r="K6" s="146">
        <v>0.5</v>
      </c>
      <c r="L6" s="146">
        <f aca="true" t="shared" si="3" ref="L6:L15">J6*K6</f>
        <v>0</v>
      </c>
    </row>
    <row r="7" spans="1:12" ht="22.5">
      <c r="A7" s="162">
        <v>2</v>
      </c>
      <c r="B7" s="40" t="s">
        <v>169</v>
      </c>
      <c r="C7" s="40">
        <v>9.7</v>
      </c>
      <c r="D7" s="40">
        <v>6</v>
      </c>
      <c r="E7" s="168">
        <f t="shared" si="0"/>
        <v>3.6999999999999993</v>
      </c>
      <c r="F7" s="199">
        <v>1898</v>
      </c>
      <c r="G7" s="32">
        <v>206.2</v>
      </c>
      <c r="H7" s="74">
        <f t="shared" si="1"/>
        <v>1691.8</v>
      </c>
      <c r="I7" s="145">
        <f>E7/H7*100</f>
        <v>0.2187019742286322</v>
      </c>
      <c r="J7" s="145">
        <v>0</v>
      </c>
      <c r="K7" s="146">
        <v>0.5</v>
      </c>
      <c r="L7" s="146">
        <f t="shared" si="3"/>
        <v>0</v>
      </c>
    </row>
    <row r="8" spans="1:12" ht="22.5">
      <c r="A8" s="162">
        <v>3</v>
      </c>
      <c r="B8" s="40" t="s">
        <v>179</v>
      </c>
      <c r="C8" s="40">
        <v>2.4</v>
      </c>
      <c r="D8" s="40">
        <v>2.4</v>
      </c>
      <c r="E8" s="168">
        <f t="shared" si="0"/>
        <v>0</v>
      </c>
      <c r="F8" s="199">
        <v>2749.9</v>
      </c>
      <c r="G8" s="32">
        <v>1081.2</v>
      </c>
      <c r="H8" s="74">
        <f t="shared" si="1"/>
        <v>1668.7</v>
      </c>
      <c r="I8" s="145">
        <f t="shared" si="2"/>
        <v>0</v>
      </c>
      <c r="J8" s="145">
        <v>0</v>
      </c>
      <c r="K8" s="146">
        <v>0.5</v>
      </c>
      <c r="L8" s="146">
        <f t="shared" si="3"/>
        <v>0</v>
      </c>
    </row>
    <row r="9" spans="1:12" ht="22.5">
      <c r="A9" s="162">
        <v>4</v>
      </c>
      <c r="B9" s="40" t="s">
        <v>172</v>
      </c>
      <c r="C9" s="40">
        <v>744.8</v>
      </c>
      <c r="D9" s="40">
        <v>744.8</v>
      </c>
      <c r="E9" s="168">
        <f t="shared" si="0"/>
        <v>0</v>
      </c>
      <c r="F9" s="199">
        <v>3997.2</v>
      </c>
      <c r="G9" s="32">
        <v>1992.3</v>
      </c>
      <c r="H9" s="74">
        <f t="shared" si="1"/>
        <v>2004.8999999999999</v>
      </c>
      <c r="I9" s="145">
        <f t="shared" si="2"/>
        <v>0</v>
      </c>
      <c r="J9" s="145">
        <v>0</v>
      </c>
      <c r="K9" s="146">
        <v>0.5</v>
      </c>
      <c r="L9" s="146">
        <f t="shared" si="3"/>
        <v>0</v>
      </c>
    </row>
    <row r="10" spans="1:12" ht="22.5">
      <c r="A10" s="162">
        <v>5</v>
      </c>
      <c r="B10" s="40" t="s">
        <v>173</v>
      </c>
      <c r="C10" s="40">
        <v>74.4</v>
      </c>
      <c r="D10" s="40">
        <v>4.4</v>
      </c>
      <c r="E10" s="168">
        <f t="shared" si="0"/>
        <v>70</v>
      </c>
      <c r="F10" s="199">
        <v>4748.1</v>
      </c>
      <c r="G10" s="32">
        <v>1329.5</v>
      </c>
      <c r="H10" s="74">
        <f t="shared" si="1"/>
        <v>3418.6000000000004</v>
      </c>
      <c r="I10" s="145">
        <f t="shared" si="2"/>
        <v>2.0476218334990928</v>
      </c>
      <c r="J10" s="145">
        <v>0</v>
      </c>
      <c r="K10" s="146">
        <v>0.5</v>
      </c>
      <c r="L10" s="146">
        <f t="shared" si="3"/>
        <v>0</v>
      </c>
    </row>
    <row r="11" spans="1:12" ht="22.5">
      <c r="A11" s="162">
        <v>6</v>
      </c>
      <c r="B11" s="40" t="s">
        <v>180</v>
      </c>
      <c r="C11" s="40">
        <v>781.9</v>
      </c>
      <c r="D11" s="40">
        <v>746.9</v>
      </c>
      <c r="E11" s="168">
        <f t="shared" si="0"/>
        <v>35</v>
      </c>
      <c r="F11" s="199">
        <v>2821.4</v>
      </c>
      <c r="G11" s="32">
        <v>1087.7</v>
      </c>
      <c r="H11" s="74">
        <f t="shared" si="1"/>
        <v>1733.7</v>
      </c>
      <c r="I11" s="145">
        <f t="shared" si="2"/>
        <v>2.018803714598835</v>
      </c>
      <c r="J11" s="145">
        <v>0</v>
      </c>
      <c r="K11" s="146">
        <v>0.5</v>
      </c>
      <c r="L11" s="146">
        <f t="shared" si="3"/>
        <v>0</v>
      </c>
    </row>
    <row r="12" spans="1:12" ht="22.5">
      <c r="A12" s="162">
        <v>7</v>
      </c>
      <c r="B12" s="40" t="s">
        <v>175</v>
      </c>
      <c r="C12" s="40">
        <v>4624.3</v>
      </c>
      <c r="D12" s="40">
        <v>2974.3</v>
      </c>
      <c r="E12" s="168">
        <f t="shared" si="0"/>
        <v>1650</v>
      </c>
      <c r="F12" s="199">
        <v>24696.9</v>
      </c>
      <c r="G12" s="32">
        <v>6957.6</v>
      </c>
      <c r="H12" s="74">
        <f t="shared" si="1"/>
        <v>17739.300000000003</v>
      </c>
      <c r="I12" s="145">
        <f t="shared" si="2"/>
        <v>9.301381677969253</v>
      </c>
      <c r="J12" s="145">
        <v>0.43</v>
      </c>
      <c r="K12" s="146">
        <v>0.5</v>
      </c>
      <c r="L12" s="146">
        <f t="shared" si="3"/>
        <v>0.215</v>
      </c>
    </row>
    <row r="13" spans="1:12" ht="22.5">
      <c r="A13" s="162">
        <v>8</v>
      </c>
      <c r="B13" s="40" t="s">
        <v>176</v>
      </c>
      <c r="C13" s="40">
        <v>12.3</v>
      </c>
      <c r="D13" s="40">
        <v>2.3</v>
      </c>
      <c r="E13" s="168">
        <f t="shared" si="0"/>
        <v>10</v>
      </c>
      <c r="F13" s="199">
        <v>2923.1</v>
      </c>
      <c r="G13" s="32">
        <v>709.4</v>
      </c>
      <c r="H13" s="74">
        <f t="shared" si="1"/>
        <v>2213.7</v>
      </c>
      <c r="I13" s="145">
        <f t="shared" si="2"/>
        <v>0.4517323937299544</v>
      </c>
      <c r="J13" s="145">
        <v>0</v>
      </c>
      <c r="K13" s="146">
        <v>0.5</v>
      </c>
      <c r="L13" s="146">
        <f t="shared" si="3"/>
        <v>0</v>
      </c>
    </row>
    <row r="14" spans="1:12" ht="22.5">
      <c r="A14" s="162">
        <v>9</v>
      </c>
      <c r="B14" s="40" t="s">
        <v>177</v>
      </c>
      <c r="C14" s="40">
        <v>2427.4</v>
      </c>
      <c r="D14" s="40">
        <v>2231.8</v>
      </c>
      <c r="E14" s="168">
        <f t="shared" si="0"/>
        <v>195.5999999999999</v>
      </c>
      <c r="F14" s="199">
        <v>6940.3</v>
      </c>
      <c r="G14" s="32">
        <v>3095</v>
      </c>
      <c r="H14" s="74">
        <f t="shared" si="1"/>
        <v>3845.3</v>
      </c>
      <c r="I14" s="145">
        <f t="shared" si="2"/>
        <v>5.086729253894362</v>
      </c>
      <c r="J14" s="145">
        <v>0.009</v>
      </c>
      <c r="K14" s="146">
        <v>0.5</v>
      </c>
      <c r="L14" s="146">
        <f t="shared" si="3"/>
        <v>0.0045</v>
      </c>
    </row>
    <row r="15" spans="1:12" ht="22.5">
      <c r="A15" s="162">
        <v>10</v>
      </c>
      <c r="B15" s="40" t="s">
        <v>178</v>
      </c>
      <c r="C15" s="40">
        <v>39.4</v>
      </c>
      <c r="D15" s="40">
        <v>4.4</v>
      </c>
      <c r="E15" s="168">
        <f t="shared" si="0"/>
        <v>35</v>
      </c>
      <c r="F15" s="200">
        <v>2100.1</v>
      </c>
      <c r="G15" s="32">
        <v>196.3</v>
      </c>
      <c r="H15" s="74">
        <f t="shared" si="1"/>
        <v>1903.8</v>
      </c>
      <c r="I15" s="145">
        <f t="shared" si="2"/>
        <v>1.8384284063452043</v>
      </c>
      <c r="J15" s="145">
        <v>0</v>
      </c>
      <c r="K15" s="146">
        <v>0.5</v>
      </c>
      <c r="L15" s="146">
        <f t="shared" si="3"/>
        <v>0</v>
      </c>
    </row>
    <row r="16" spans="1:12" ht="11.25">
      <c r="A16" s="212" t="s">
        <v>65</v>
      </c>
      <c r="B16" s="213"/>
      <c r="C16" s="29">
        <f aca="true" t="shared" si="4" ref="C16:H16">SUM(C6:C15)</f>
        <v>8749</v>
      </c>
      <c r="D16" s="29">
        <f>D6+D7+D8+D9+D10+D11+D12+D13+D14+D15</f>
        <v>6719.7</v>
      </c>
      <c r="E16" s="125">
        <f t="shared" si="4"/>
        <v>2029.3</v>
      </c>
      <c r="F16" s="170">
        <f>F6+F7+F8+F9+F10+F11+F12+F13+F14+F15</f>
        <v>58103.600000000006</v>
      </c>
      <c r="G16" s="125">
        <f t="shared" si="4"/>
        <v>18332.8</v>
      </c>
      <c r="H16" s="75">
        <f t="shared" si="4"/>
        <v>39770.80000000001</v>
      </c>
      <c r="I16" s="147" t="s">
        <v>8</v>
      </c>
      <c r="J16" s="51" t="s">
        <v>8</v>
      </c>
      <c r="K16" s="115">
        <v>0.5</v>
      </c>
      <c r="L16" s="115" t="s">
        <v>8</v>
      </c>
    </row>
    <row r="17" spans="1:12" ht="11.25">
      <c r="A17" s="116"/>
      <c r="B17" s="22"/>
      <c r="C17" s="22"/>
      <c r="D17" s="22"/>
      <c r="E17" s="22"/>
      <c r="F17" s="22"/>
      <c r="J17" s="123"/>
      <c r="K17" s="118"/>
      <c r="L17" s="118"/>
    </row>
    <row r="18" spans="1:12" ht="11.25">
      <c r="A18" s="116"/>
      <c r="B18" s="22"/>
      <c r="C18" s="22"/>
      <c r="D18" s="22"/>
      <c r="E18" s="22"/>
      <c r="F18" s="22"/>
      <c r="J18" s="110"/>
      <c r="K18" s="118"/>
      <c r="L18" s="118"/>
    </row>
  </sheetData>
  <mergeCells count="6">
    <mergeCell ref="A3:A4"/>
    <mergeCell ref="B3:B4"/>
    <mergeCell ref="A16:B16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="80" zoomScaleNormal="80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5" sqref="M15"/>
    </sheetView>
  </sheetViews>
  <sheetFormatPr defaultColWidth="9.00390625" defaultRowHeight="12.75"/>
  <cols>
    <col min="1" max="1" width="3.375" style="103" customWidth="1"/>
    <col min="2" max="2" width="20.125" style="17" customWidth="1"/>
    <col min="3" max="3" width="17.625" style="17" customWidth="1"/>
    <col min="4" max="4" width="22.75390625" style="17" customWidth="1"/>
    <col min="5" max="5" width="16.25390625" style="71" customWidth="1"/>
    <col min="6" max="6" width="14.00390625" style="99" customWidth="1"/>
    <col min="7" max="7" width="15.875" style="102" customWidth="1"/>
    <col min="8" max="8" width="17.375" style="102" customWidth="1"/>
    <col min="9" max="9" width="20.875" style="102" customWidth="1"/>
    <col min="10" max="10" width="19.875" style="102" customWidth="1"/>
    <col min="11" max="11" width="14.125" style="102" customWidth="1"/>
    <col min="12" max="12" width="13.625" style="103" customWidth="1"/>
    <col min="13" max="13" width="13.875" style="17" customWidth="1"/>
    <col min="14" max="14" width="13.25390625" style="17" customWidth="1"/>
    <col min="15" max="16384" width="9.125" style="99" customWidth="1"/>
  </cols>
  <sheetData>
    <row r="1" spans="1:14" ht="28.5" customHeight="1">
      <c r="A1" s="218" t="s">
        <v>218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4" ht="11.25">
      <c r="A2" s="100"/>
      <c r="B2" s="101"/>
      <c r="C2" s="101"/>
      <c r="D2" s="101"/>
    </row>
    <row r="3" spans="1:14" ht="150.75" customHeight="1">
      <c r="A3" s="214" t="s">
        <v>3</v>
      </c>
      <c r="B3" s="215" t="s">
        <v>102</v>
      </c>
      <c r="C3" s="88" t="s">
        <v>107</v>
      </c>
      <c r="D3" s="88" t="s">
        <v>126</v>
      </c>
      <c r="E3" s="27" t="s">
        <v>108</v>
      </c>
      <c r="F3" s="88" t="s">
        <v>109</v>
      </c>
      <c r="G3" s="88" t="s">
        <v>110</v>
      </c>
      <c r="H3" s="35" t="s">
        <v>212</v>
      </c>
      <c r="I3" s="135" t="s">
        <v>127</v>
      </c>
      <c r="J3" s="88" t="s">
        <v>128</v>
      </c>
      <c r="K3" s="5" t="s">
        <v>83</v>
      </c>
      <c r="L3" s="215" t="s">
        <v>4</v>
      </c>
      <c r="M3" s="215" t="s">
        <v>5</v>
      </c>
      <c r="N3" s="28" t="s">
        <v>6</v>
      </c>
    </row>
    <row r="4" spans="1:14" ht="53.25" customHeight="1">
      <c r="A4" s="221"/>
      <c r="B4" s="217"/>
      <c r="C4" s="8" t="s">
        <v>26</v>
      </c>
      <c r="D4" s="86" t="s">
        <v>111</v>
      </c>
      <c r="E4" s="8" t="s">
        <v>150</v>
      </c>
      <c r="F4" s="8" t="s">
        <v>26</v>
      </c>
      <c r="G4" s="8" t="s">
        <v>26</v>
      </c>
      <c r="H4" s="35" t="s">
        <v>7</v>
      </c>
      <c r="I4" s="8" t="s">
        <v>150</v>
      </c>
      <c r="J4" s="136" t="s">
        <v>84</v>
      </c>
      <c r="K4" s="121" t="s">
        <v>85</v>
      </c>
      <c r="L4" s="217"/>
      <c r="M4" s="217"/>
      <c r="N4" s="129" t="s">
        <v>86</v>
      </c>
    </row>
    <row r="5" spans="1:14" ht="14.25" customHeight="1">
      <c r="A5" s="41">
        <v>1</v>
      </c>
      <c r="B5" s="35">
        <v>2</v>
      </c>
      <c r="C5" s="169" t="s">
        <v>87</v>
      </c>
      <c r="D5" s="35" t="s">
        <v>88</v>
      </c>
      <c r="E5" s="72">
        <v>5</v>
      </c>
      <c r="F5" s="8">
        <v>6</v>
      </c>
      <c r="G5" s="72">
        <v>7</v>
      </c>
      <c r="H5" s="169" t="s">
        <v>56</v>
      </c>
      <c r="I5" s="27" t="s">
        <v>89</v>
      </c>
      <c r="J5" s="72">
        <v>10</v>
      </c>
      <c r="K5" s="72">
        <v>11</v>
      </c>
      <c r="L5" s="8">
        <v>12</v>
      </c>
      <c r="M5" s="8">
        <v>13</v>
      </c>
      <c r="N5" s="105">
        <v>14</v>
      </c>
    </row>
    <row r="6" spans="1:14" ht="22.5">
      <c r="A6" s="163">
        <v>1</v>
      </c>
      <c r="B6" s="15" t="s">
        <v>170</v>
      </c>
      <c r="C6" s="177">
        <v>1641.4</v>
      </c>
      <c r="D6" s="17">
        <v>41.2</v>
      </c>
      <c r="E6" s="54">
        <v>1600.2</v>
      </c>
      <c r="F6" s="54">
        <v>0</v>
      </c>
      <c r="G6" s="180">
        <v>699.6</v>
      </c>
      <c r="H6" s="198">
        <v>5228.6</v>
      </c>
      <c r="I6" s="32">
        <v>1677.6</v>
      </c>
      <c r="J6" s="138">
        <f aca="true" t="shared" si="0" ref="J6:J15">H6-I6</f>
        <v>3551.0000000000005</v>
      </c>
      <c r="K6" s="139">
        <f aca="true" t="shared" si="1" ref="K6:K15">(E6+F6+G6)/J6*100</f>
        <v>64.76485497043086</v>
      </c>
      <c r="L6" s="140">
        <v>0.105</v>
      </c>
      <c r="M6" s="111">
        <v>1.5</v>
      </c>
      <c r="N6" s="111">
        <f aca="true" t="shared" si="2" ref="N6:N15">L6*M6</f>
        <v>0.1575</v>
      </c>
    </row>
    <row r="7" spans="1:14" ht="22.5">
      <c r="A7" s="162">
        <v>2</v>
      </c>
      <c r="B7" s="15" t="s">
        <v>169</v>
      </c>
      <c r="C7" s="178">
        <v>1250.8</v>
      </c>
      <c r="D7" s="17">
        <f aca="true" t="shared" si="3" ref="D7:D15">C7-E7</f>
        <v>41.200000000000045</v>
      </c>
      <c r="E7" s="54">
        <v>1209.6</v>
      </c>
      <c r="F7" s="54">
        <v>0</v>
      </c>
      <c r="G7" s="180">
        <v>0</v>
      </c>
      <c r="H7" s="199">
        <v>1898</v>
      </c>
      <c r="I7" s="32">
        <v>206.2</v>
      </c>
      <c r="J7" s="138">
        <f t="shared" si="0"/>
        <v>1691.8</v>
      </c>
      <c r="K7" s="139">
        <f t="shared" si="1"/>
        <v>71.49781298025772</v>
      </c>
      <c r="L7" s="140">
        <v>0</v>
      </c>
      <c r="M7" s="111">
        <v>1.5</v>
      </c>
      <c r="N7" s="111">
        <f t="shared" si="2"/>
        <v>0</v>
      </c>
    </row>
    <row r="8" spans="1:14" ht="22.5">
      <c r="A8" s="162">
        <v>3</v>
      </c>
      <c r="B8" s="15" t="s">
        <v>179</v>
      </c>
      <c r="C8" s="178">
        <v>1025.6</v>
      </c>
      <c r="D8" s="17">
        <f t="shared" si="3"/>
        <v>41.19999999999993</v>
      </c>
      <c r="E8" s="54">
        <v>984.4</v>
      </c>
      <c r="F8" s="54">
        <v>0</v>
      </c>
      <c r="G8" s="180">
        <v>974.4</v>
      </c>
      <c r="H8" s="199">
        <v>2749.9</v>
      </c>
      <c r="I8" s="32">
        <v>1081.2</v>
      </c>
      <c r="J8" s="138">
        <f t="shared" si="0"/>
        <v>1668.7</v>
      </c>
      <c r="K8" s="139">
        <f t="shared" si="1"/>
        <v>117.38479055552227</v>
      </c>
      <c r="L8" s="140">
        <v>0</v>
      </c>
      <c r="M8" s="111">
        <v>1.5</v>
      </c>
      <c r="N8" s="111">
        <f t="shared" si="2"/>
        <v>0</v>
      </c>
    </row>
    <row r="9" spans="1:14" ht="22.5">
      <c r="A9" s="162">
        <v>4</v>
      </c>
      <c r="B9" s="15" t="s">
        <v>172</v>
      </c>
      <c r="C9" s="179">
        <v>1194.5</v>
      </c>
      <c r="D9" s="17">
        <f t="shared" si="3"/>
        <v>41.200000000000045</v>
      </c>
      <c r="E9" s="54">
        <v>1153.3</v>
      </c>
      <c r="F9" s="54">
        <v>0</v>
      </c>
      <c r="G9" s="180">
        <v>1095.1</v>
      </c>
      <c r="H9" s="199">
        <v>3997.2</v>
      </c>
      <c r="I9" s="32">
        <v>1992.3</v>
      </c>
      <c r="J9" s="138">
        <f t="shared" si="0"/>
        <v>2004.8999999999999</v>
      </c>
      <c r="K9" s="139">
        <f t="shared" si="1"/>
        <v>112.14524415182801</v>
      </c>
      <c r="L9" s="140">
        <v>0</v>
      </c>
      <c r="M9" s="111">
        <v>1.5</v>
      </c>
      <c r="N9" s="111">
        <f t="shared" si="2"/>
        <v>0</v>
      </c>
    </row>
    <row r="10" spans="1:14" ht="22.5">
      <c r="A10" s="162">
        <v>5</v>
      </c>
      <c r="B10" s="15" t="s">
        <v>173</v>
      </c>
      <c r="C10" s="178">
        <v>2160.1</v>
      </c>
      <c r="D10" s="17">
        <f t="shared" si="3"/>
        <v>102.90000000000009</v>
      </c>
      <c r="E10" s="54">
        <v>2057.2</v>
      </c>
      <c r="F10" s="54">
        <v>0</v>
      </c>
      <c r="G10" s="180">
        <v>971.3</v>
      </c>
      <c r="H10" s="199">
        <v>4748.1</v>
      </c>
      <c r="I10" s="32">
        <v>1329.5</v>
      </c>
      <c r="J10" s="138">
        <f t="shared" si="0"/>
        <v>3418.6000000000004</v>
      </c>
      <c r="K10" s="139">
        <f t="shared" si="1"/>
        <v>88.58889603931432</v>
      </c>
      <c r="L10" s="140">
        <v>0</v>
      </c>
      <c r="M10" s="111">
        <v>1.5</v>
      </c>
      <c r="N10" s="111">
        <f t="shared" si="2"/>
        <v>0</v>
      </c>
    </row>
    <row r="11" spans="1:14" ht="22.5">
      <c r="A11" s="162">
        <v>6</v>
      </c>
      <c r="B11" s="15" t="s">
        <v>174</v>
      </c>
      <c r="C11" s="178">
        <v>1243.7</v>
      </c>
      <c r="D11" s="17">
        <f t="shared" si="3"/>
        <v>41.299999999999955</v>
      </c>
      <c r="E11" s="47">
        <v>1202.4</v>
      </c>
      <c r="F11" s="54">
        <v>0</v>
      </c>
      <c r="G11" s="180">
        <v>16.2</v>
      </c>
      <c r="H11" s="199">
        <v>2821.4</v>
      </c>
      <c r="I11" s="32">
        <v>1087.7</v>
      </c>
      <c r="J11" s="138">
        <f t="shared" si="0"/>
        <v>1733.7</v>
      </c>
      <c r="K11" s="139">
        <f t="shared" si="1"/>
        <v>70.2889773317183</v>
      </c>
      <c r="L11" s="140">
        <v>0</v>
      </c>
      <c r="M11" s="111">
        <v>1.5</v>
      </c>
      <c r="N11" s="111">
        <f t="shared" si="2"/>
        <v>0</v>
      </c>
    </row>
    <row r="12" spans="1:14" ht="22.5">
      <c r="A12" s="162">
        <v>7</v>
      </c>
      <c r="B12" s="15" t="s">
        <v>175</v>
      </c>
      <c r="C12" s="179">
        <v>6126.5</v>
      </c>
      <c r="D12" s="17">
        <f t="shared" si="3"/>
        <v>222.10000000000036</v>
      </c>
      <c r="E12" s="47">
        <v>5904.4</v>
      </c>
      <c r="F12" s="54">
        <v>30</v>
      </c>
      <c r="G12" s="180">
        <v>3999.7</v>
      </c>
      <c r="H12" s="199">
        <v>24696.9</v>
      </c>
      <c r="I12" s="32">
        <v>6957.6</v>
      </c>
      <c r="J12" s="138">
        <f t="shared" si="0"/>
        <v>17739.300000000003</v>
      </c>
      <c r="K12" s="139">
        <f t="shared" si="1"/>
        <v>56.000518622493544</v>
      </c>
      <c r="L12" s="140">
        <v>0.28</v>
      </c>
      <c r="M12" s="111">
        <v>1.5</v>
      </c>
      <c r="N12" s="111">
        <f t="shared" si="2"/>
        <v>0.42000000000000004</v>
      </c>
    </row>
    <row r="13" spans="1:14" ht="22.5">
      <c r="A13" s="162">
        <v>8</v>
      </c>
      <c r="B13" s="15" t="s">
        <v>176</v>
      </c>
      <c r="C13" s="178">
        <v>1371.6</v>
      </c>
      <c r="D13" s="17">
        <f t="shared" si="3"/>
        <v>41.19999999999982</v>
      </c>
      <c r="E13" s="47">
        <v>1330.4</v>
      </c>
      <c r="F13" s="54">
        <v>0</v>
      </c>
      <c r="G13" s="180">
        <v>434</v>
      </c>
      <c r="H13" s="199">
        <v>2923.1</v>
      </c>
      <c r="I13" s="32">
        <v>709.4</v>
      </c>
      <c r="J13" s="138">
        <f t="shared" si="0"/>
        <v>2213.7</v>
      </c>
      <c r="K13" s="139">
        <f t="shared" si="1"/>
        <v>79.70366354971316</v>
      </c>
      <c r="L13" s="140">
        <v>0</v>
      </c>
      <c r="M13" s="111">
        <v>1.5</v>
      </c>
      <c r="N13" s="111">
        <f t="shared" si="2"/>
        <v>0</v>
      </c>
    </row>
    <row r="14" spans="1:14" ht="22.5">
      <c r="A14" s="162">
        <v>9</v>
      </c>
      <c r="B14" s="15" t="s">
        <v>177</v>
      </c>
      <c r="C14" s="179">
        <v>1957.5</v>
      </c>
      <c r="D14" s="17">
        <f t="shared" si="3"/>
        <v>103</v>
      </c>
      <c r="E14" s="54">
        <v>1854.5</v>
      </c>
      <c r="F14" s="54">
        <v>0</v>
      </c>
      <c r="G14" s="180">
        <v>365.3</v>
      </c>
      <c r="H14" s="199">
        <v>6940.3</v>
      </c>
      <c r="I14" s="32">
        <v>3095</v>
      </c>
      <c r="J14" s="138">
        <f t="shared" si="0"/>
        <v>3845.3</v>
      </c>
      <c r="K14" s="139">
        <f t="shared" si="1"/>
        <v>57.7276155306478</v>
      </c>
      <c r="L14" s="140">
        <v>0.245</v>
      </c>
      <c r="M14" s="111">
        <v>1.5</v>
      </c>
      <c r="N14" s="111">
        <f t="shared" si="2"/>
        <v>0.3675</v>
      </c>
    </row>
    <row r="15" spans="1:14" ht="22.5">
      <c r="A15" s="162">
        <v>10</v>
      </c>
      <c r="B15" s="15" t="s">
        <v>178</v>
      </c>
      <c r="C15" s="201">
        <v>1199</v>
      </c>
      <c r="D15" s="17">
        <f t="shared" si="3"/>
        <v>41.299999999999955</v>
      </c>
      <c r="E15" s="47">
        <v>1157.7</v>
      </c>
      <c r="F15" s="54">
        <v>0</v>
      </c>
      <c r="G15" s="180">
        <v>80</v>
      </c>
      <c r="H15" s="200">
        <v>2100.1</v>
      </c>
      <c r="I15" s="32">
        <v>196.3</v>
      </c>
      <c r="J15" s="138">
        <f t="shared" si="0"/>
        <v>1903.8</v>
      </c>
      <c r="K15" s="139">
        <f t="shared" si="1"/>
        <v>65.01208110095598</v>
      </c>
      <c r="L15" s="140">
        <v>0.099</v>
      </c>
      <c r="M15" s="111">
        <v>1.5</v>
      </c>
      <c r="N15" s="111">
        <f t="shared" si="2"/>
        <v>0.14850000000000002</v>
      </c>
    </row>
    <row r="16" spans="1:14" ht="11.25" customHeight="1">
      <c r="A16" s="212" t="s">
        <v>78</v>
      </c>
      <c r="B16" s="213"/>
      <c r="C16" s="29">
        <f aca="true" t="shared" si="4" ref="C16:J16">SUM(C6:C15)</f>
        <v>19170.7</v>
      </c>
      <c r="D16" s="29">
        <f t="shared" si="4"/>
        <v>716.6000000000001</v>
      </c>
      <c r="E16" s="141">
        <f t="shared" si="4"/>
        <v>18454.100000000002</v>
      </c>
      <c r="F16" s="141">
        <f t="shared" si="4"/>
        <v>30</v>
      </c>
      <c r="G16" s="142">
        <f t="shared" si="4"/>
        <v>8635.599999999999</v>
      </c>
      <c r="H16" s="181">
        <f t="shared" si="4"/>
        <v>58103.600000000006</v>
      </c>
      <c r="I16" s="142">
        <f t="shared" si="4"/>
        <v>18332.8</v>
      </c>
      <c r="J16" s="142">
        <f t="shared" si="4"/>
        <v>39770.80000000001</v>
      </c>
      <c r="K16" s="126" t="s">
        <v>8</v>
      </c>
      <c r="L16" s="113" t="s">
        <v>8</v>
      </c>
      <c r="M16" s="114">
        <v>1.5</v>
      </c>
      <c r="N16" s="115" t="s">
        <v>8</v>
      </c>
    </row>
    <row r="17" spans="1:14" ht="11.25">
      <c r="A17" s="116"/>
      <c r="B17" s="22"/>
      <c r="C17" s="22"/>
      <c r="D17" s="22"/>
      <c r="L17" s="110"/>
      <c r="M17" s="118"/>
      <c r="N17" s="118"/>
    </row>
    <row r="18" spans="1:14" ht="11.25">
      <c r="A18" s="116"/>
      <c r="B18" s="22"/>
      <c r="C18" s="187"/>
      <c r="D18" s="22"/>
      <c r="L18" s="110"/>
      <c r="M18" s="118"/>
      <c r="N18" s="118"/>
    </row>
    <row r="19" spans="1:14" ht="11.25">
      <c r="A19" s="116"/>
      <c r="B19" s="22"/>
      <c r="C19" s="22"/>
      <c r="D19" s="22"/>
      <c r="L19" s="110"/>
      <c r="M19" s="118"/>
      <c r="N19" s="118"/>
    </row>
    <row r="20" spans="1:14" ht="11.25">
      <c r="A20" s="116"/>
      <c r="B20" s="22"/>
      <c r="C20" s="22"/>
      <c r="D20" s="22"/>
      <c r="L20" s="110"/>
      <c r="M20" s="118"/>
      <c r="N20" s="118"/>
    </row>
    <row r="21" spans="1:14" ht="11.25">
      <c r="A21" s="116"/>
      <c r="B21" s="22"/>
      <c r="C21" s="22"/>
      <c r="D21" s="22"/>
      <c r="L21" s="110"/>
      <c r="M21" s="118"/>
      <c r="N21" s="118"/>
    </row>
    <row r="22" spans="1:14" ht="11.25">
      <c r="A22" s="116"/>
      <c r="B22" s="22"/>
      <c r="C22" s="22"/>
      <c r="D22" s="22"/>
      <c r="L22" s="110"/>
      <c r="M22" s="118"/>
      <c r="N22" s="118"/>
    </row>
    <row r="23" spans="1:14" ht="11.25">
      <c r="A23" s="110"/>
      <c r="B23" s="118"/>
      <c r="C23" s="118"/>
      <c r="D23" s="118"/>
      <c r="L23" s="110"/>
      <c r="M23" s="118"/>
      <c r="N23" s="118"/>
    </row>
    <row r="24" spans="1:14" ht="11.25">
      <c r="A24" s="110"/>
      <c r="B24" s="118"/>
      <c r="C24" s="118"/>
      <c r="D24" s="118"/>
      <c r="L24" s="110"/>
      <c r="M24" s="118"/>
      <c r="N24" s="118"/>
    </row>
    <row r="25" spans="1:14" ht="11.25">
      <c r="A25" s="110"/>
      <c r="B25" s="118"/>
      <c r="C25" s="118"/>
      <c r="D25" s="118"/>
      <c r="L25" s="110"/>
      <c r="M25" s="118"/>
      <c r="N25" s="118"/>
    </row>
    <row r="26" spans="1:14" ht="11.25">
      <c r="A26" s="110"/>
      <c r="B26" s="118"/>
      <c r="C26" s="118"/>
      <c r="D26" s="118"/>
      <c r="L26" s="110"/>
      <c r="M26" s="118"/>
      <c r="N26" s="118"/>
    </row>
    <row r="27" spans="1:14" ht="11.25">
      <c r="A27" s="110"/>
      <c r="B27" s="118"/>
      <c r="C27" s="118"/>
      <c r="D27" s="118"/>
      <c r="L27" s="110"/>
      <c r="M27" s="118"/>
      <c r="N27" s="118"/>
    </row>
    <row r="28" spans="12:14" ht="11.25">
      <c r="L28" s="110"/>
      <c r="M28" s="118"/>
      <c r="N28" s="118"/>
    </row>
  </sheetData>
  <mergeCells count="6">
    <mergeCell ref="A16:B16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="85" zoomScaleNormal="85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6" sqref="K6"/>
    </sheetView>
  </sheetViews>
  <sheetFormatPr defaultColWidth="9.00390625" defaultRowHeight="12.75"/>
  <cols>
    <col min="1" max="1" width="3.375" style="103" customWidth="1"/>
    <col min="2" max="2" width="22.125" style="17" customWidth="1"/>
    <col min="3" max="3" width="22.625" style="71" customWidth="1"/>
    <col min="4" max="4" width="20.375" style="71" customWidth="1"/>
    <col min="5" max="5" width="23.625" style="71" customWidth="1"/>
    <col min="6" max="6" width="26.875" style="99" customWidth="1"/>
    <col min="7" max="7" width="13.375" style="102" customWidth="1"/>
    <col min="8" max="8" width="13.875" style="103" customWidth="1"/>
    <col min="9" max="9" width="14.00390625" style="17" customWidth="1"/>
    <col min="10" max="10" width="13.00390625" style="17" customWidth="1"/>
    <col min="11" max="16384" width="9.125" style="99" customWidth="1"/>
  </cols>
  <sheetData>
    <row r="1" spans="1:10" ht="15.75" customHeight="1">
      <c r="A1" s="218" t="s">
        <v>82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2" ht="11.25">
      <c r="A2" s="100"/>
      <c r="B2" s="101"/>
    </row>
    <row r="3" spans="1:10" ht="72" customHeight="1">
      <c r="A3" s="214" t="s">
        <v>3</v>
      </c>
      <c r="B3" s="212" t="s">
        <v>102</v>
      </c>
      <c r="C3" s="88" t="s">
        <v>112</v>
      </c>
      <c r="D3" s="35" t="s">
        <v>190</v>
      </c>
      <c r="E3" s="35" t="s">
        <v>191</v>
      </c>
      <c r="F3" s="27" t="s">
        <v>129</v>
      </c>
      <c r="G3" s="27" t="s">
        <v>24</v>
      </c>
      <c r="H3" s="215" t="s">
        <v>80</v>
      </c>
      <c r="I3" s="215" t="s">
        <v>19</v>
      </c>
      <c r="J3" s="28" t="s">
        <v>6</v>
      </c>
    </row>
    <row r="4" spans="1:10" ht="49.5" customHeight="1">
      <c r="A4" s="214"/>
      <c r="B4" s="212"/>
      <c r="C4" s="8" t="s">
        <v>75</v>
      </c>
      <c r="D4" s="8" t="s">
        <v>26</v>
      </c>
      <c r="E4" s="8" t="s">
        <v>34</v>
      </c>
      <c r="F4" s="131" t="s">
        <v>40</v>
      </c>
      <c r="G4" s="128" t="s">
        <v>38</v>
      </c>
      <c r="H4" s="217"/>
      <c r="I4" s="217"/>
      <c r="J4" s="105" t="s">
        <v>29</v>
      </c>
    </row>
    <row r="5" spans="1:10" ht="15" customHeight="1">
      <c r="A5" s="41">
        <v>1</v>
      </c>
      <c r="B5" s="35">
        <v>2</v>
      </c>
      <c r="C5" s="8">
        <v>3</v>
      </c>
      <c r="D5" s="120">
        <v>4</v>
      </c>
      <c r="E5" s="8">
        <v>5</v>
      </c>
      <c r="F5" s="106">
        <v>6</v>
      </c>
      <c r="G5" s="72">
        <v>7</v>
      </c>
      <c r="H5" s="8">
        <v>8</v>
      </c>
      <c r="I5" s="8">
        <v>9</v>
      </c>
      <c r="J5" s="105">
        <v>10</v>
      </c>
    </row>
    <row r="6" spans="1:10" ht="22.5">
      <c r="A6" s="162">
        <v>1</v>
      </c>
      <c r="B6" s="40" t="s">
        <v>170</v>
      </c>
      <c r="C6" s="182">
        <v>0</v>
      </c>
      <c r="D6" s="198">
        <v>5228.6</v>
      </c>
      <c r="E6" s="32">
        <v>1677.6</v>
      </c>
      <c r="F6" s="184">
        <f aca="true" t="shared" si="0" ref="F6:F15">D6-E6</f>
        <v>3551.0000000000005</v>
      </c>
      <c r="G6" s="132">
        <f aca="true" t="shared" si="1" ref="G6:G15">C6/F6</f>
        <v>0</v>
      </c>
      <c r="H6" s="133">
        <v>1</v>
      </c>
      <c r="I6" s="134">
        <v>1.2</v>
      </c>
      <c r="J6" s="124">
        <f aca="true" t="shared" si="2" ref="J6:J15">H6*I6</f>
        <v>1.2</v>
      </c>
    </row>
    <row r="7" spans="1:10" ht="22.5">
      <c r="A7" s="162">
        <v>2</v>
      </c>
      <c r="B7" s="40" t="s">
        <v>169</v>
      </c>
      <c r="C7" s="168">
        <v>0</v>
      </c>
      <c r="D7" s="199">
        <v>1898</v>
      </c>
      <c r="E7" s="32">
        <v>206.2</v>
      </c>
      <c r="F7" s="137">
        <f t="shared" si="0"/>
        <v>1691.8</v>
      </c>
      <c r="G7" s="132">
        <f t="shared" si="1"/>
        <v>0</v>
      </c>
      <c r="H7" s="133">
        <v>1</v>
      </c>
      <c r="I7" s="134">
        <v>1.2</v>
      </c>
      <c r="J7" s="124">
        <f t="shared" si="2"/>
        <v>1.2</v>
      </c>
    </row>
    <row r="8" spans="1:10" ht="22.5">
      <c r="A8" s="162">
        <v>3</v>
      </c>
      <c r="B8" s="40" t="s">
        <v>179</v>
      </c>
      <c r="C8" s="168">
        <v>0</v>
      </c>
      <c r="D8" s="199">
        <v>2749.9</v>
      </c>
      <c r="E8" s="32">
        <v>1081.2</v>
      </c>
      <c r="F8" s="137">
        <f t="shared" si="0"/>
        <v>1668.7</v>
      </c>
      <c r="G8" s="132">
        <f t="shared" si="1"/>
        <v>0</v>
      </c>
      <c r="H8" s="133">
        <v>1</v>
      </c>
      <c r="I8" s="134">
        <v>1.2</v>
      </c>
      <c r="J8" s="124">
        <f t="shared" si="2"/>
        <v>1.2</v>
      </c>
    </row>
    <row r="9" spans="1:10" ht="22.5">
      <c r="A9" s="162">
        <v>4</v>
      </c>
      <c r="B9" s="40" t="s">
        <v>172</v>
      </c>
      <c r="C9" s="168">
        <v>0</v>
      </c>
      <c r="D9" s="199">
        <v>3997.2</v>
      </c>
      <c r="E9" s="32">
        <v>1992.3</v>
      </c>
      <c r="F9" s="137">
        <f t="shared" si="0"/>
        <v>2004.8999999999999</v>
      </c>
      <c r="G9" s="132">
        <f t="shared" si="1"/>
        <v>0</v>
      </c>
      <c r="H9" s="133">
        <v>1</v>
      </c>
      <c r="I9" s="134">
        <v>1.2</v>
      </c>
      <c r="J9" s="124">
        <f t="shared" si="2"/>
        <v>1.2</v>
      </c>
    </row>
    <row r="10" spans="1:10" ht="22.5">
      <c r="A10" s="162">
        <v>5</v>
      </c>
      <c r="B10" s="40" t="s">
        <v>173</v>
      </c>
      <c r="C10" s="168">
        <v>0</v>
      </c>
      <c r="D10" s="199">
        <v>4748.1</v>
      </c>
      <c r="E10" s="32">
        <v>1329.5</v>
      </c>
      <c r="F10" s="137">
        <f t="shared" si="0"/>
        <v>3418.6000000000004</v>
      </c>
      <c r="G10" s="132">
        <f t="shared" si="1"/>
        <v>0</v>
      </c>
      <c r="H10" s="133">
        <v>1</v>
      </c>
      <c r="I10" s="134">
        <v>1.2</v>
      </c>
      <c r="J10" s="124">
        <f t="shared" si="2"/>
        <v>1.2</v>
      </c>
    </row>
    <row r="11" spans="1:10" ht="22.5">
      <c r="A11" s="162">
        <v>6</v>
      </c>
      <c r="B11" s="40" t="s">
        <v>174</v>
      </c>
      <c r="C11" s="168">
        <v>0</v>
      </c>
      <c r="D11" s="199">
        <v>2821.4</v>
      </c>
      <c r="E11" s="32">
        <v>1087.7</v>
      </c>
      <c r="F11" s="137">
        <f t="shared" si="0"/>
        <v>1733.7</v>
      </c>
      <c r="G11" s="132">
        <f t="shared" si="1"/>
        <v>0</v>
      </c>
      <c r="H11" s="133">
        <v>1</v>
      </c>
      <c r="I11" s="134">
        <v>1.2</v>
      </c>
      <c r="J11" s="124">
        <f t="shared" si="2"/>
        <v>1.2</v>
      </c>
    </row>
    <row r="12" spans="1:10" ht="22.5">
      <c r="A12" s="162">
        <v>7</v>
      </c>
      <c r="B12" s="40" t="s">
        <v>175</v>
      </c>
      <c r="C12" s="168">
        <v>0</v>
      </c>
      <c r="D12" s="199">
        <v>24696.9</v>
      </c>
      <c r="E12" s="32">
        <v>6957.6</v>
      </c>
      <c r="F12" s="137">
        <f t="shared" si="0"/>
        <v>17739.300000000003</v>
      </c>
      <c r="G12" s="132">
        <f t="shared" si="1"/>
        <v>0</v>
      </c>
      <c r="H12" s="133">
        <v>1</v>
      </c>
      <c r="I12" s="134">
        <v>1.2</v>
      </c>
      <c r="J12" s="124">
        <f t="shared" si="2"/>
        <v>1.2</v>
      </c>
    </row>
    <row r="13" spans="1:10" ht="22.5">
      <c r="A13" s="162">
        <v>8</v>
      </c>
      <c r="B13" s="40" t="s">
        <v>176</v>
      </c>
      <c r="C13" s="168">
        <v>0</v>
      </c>
      <c r="D13" s="199">
        <v>2923.1</v>
      </c>
      <c r="E13" s="32">
        <v>709.4</v>
      </c>
      <c r="F13" s="137">
        <f t="shared" si="0"/>
        <v>2213.7</v>
      </c>
      <c r="G13" s="132">
        <f t="shared" si="1"/>
        <v>0</v>
      </c>
      <c r="H13" s="133">
        <v>1</v>
      </c>
      <c r="I13" s="134">
        <v>1.2</v>
      </c>
      <c r="J13" s="124">
        <f t="shared" si="2"/>
        <v>1.2</v>
      </c>
    </row>
    <row r="14" spans="1:10" ht="22.5">
      <c r="A14" s="162">
        <v>9</v>
      </c>
      <c r="B14" s="40" t="s">
        <v>177</v>
      </c>
      <c r="C14" s="168">
        <v>0</v>
      </c>
      <c r="D14" s="199">
        <v>6940.3</v>
      </c>
      <c r="E14" s="32">
        <v>3095</v>
      </c>
      <c r="F14" s="137">
        <f t="shared" si="0"/>
        <v>3845.3</v>
      </c>
      <c r="G14" s="132">
        <f t="shared" si="1"/>
        <v>0</v>
      </c>
      <c r="H14" s="133">
        <v>1</v>
      </c>
      <c r="I14" s="134">
        <v>1.2</v>
      </c>
      <c r="J14" s="124">
        <f t="shared" si="2"/>
        <v>1.2</v>
      </c>
    </row>
    <row r="15" spans="1:10" ht="22.5">
      <c r="A15" s="162">
        <v>10</v>
      </c>
      <c r="B15" s="40" t="s">
        <v>178</v>
      </c>
      <c r="C15" s="168">
        <v>0</v>
      </c>
      <c r="D15" s="200">
        <v>2100.1</v>
      </c>
      <c r="E15" s="32">
        <v>196.3</v>
      </c>
      <c r="F15" s="185">
        <f t="shared" si="0"/>
        <v>1903.8</v>
      </c>
      <c r="G15" s="132">
        <f t="shared" si="1"/>
        <v>0</v>
      </c>
      <c r="H15" s="133">
        <v>1</v>
      </c>
      <c r="I15" s="134">
        <v>1.2</v>
      </c>
      <c r="J15" s="124">
        <f t="shared" si="2"/>
        <v>1.2</v>
      </c>
    </row>
    <row r="16" spans="1:10" ht="11.25">
      <c r="A16" s="212" t="s">
        <v>78</v>
      </c>
      <c r="B16" s="213"/>
      <c r="C16" s="75">
        <f>SUM(C6:C15)</f>
        <v>0</v>
      </c>
      <c r="D16" s="183">
        <f>SUM(D6:D15)</f>
        <v>58103.600000000006</v>
      </c>
      <c r="E16" s="75">
        <f>SUM(E6:E15)</f>
        <v>18332.8</v>
      </c>
      <c r="F16" s="125">
        <f>SUM(F6:F15)</f>
        <v>39770.80000000001</v>
      </c>
      <c r="G16" s="126" t="s">
        <v>8</v>
      </c>
      <c r="H16" s="113" t="s">
        <v>8</v>
      </c>
      <c r="I16" s="115">
        <v>1.2</v>
      </c>
      <c r="J16" s="115" t="s">
        <v>8</v>
      </c>
    </row>
    <row r="17" spans="1:10" ht="11.25">
      <c r="A17" s="116"/>
      <c r="B17" s="22"/>
      <c r="H17" s="110"/>
      <c r="I17" s="118"/>
      <c r="J17" s="118"/>
    </row>
    <row r="18" spans="1:10" ht="11.25">
      <c r="A18" s="116"/>
      <c r="B18" s="22"/>
      <c r="H18" s="110"/>
      <c r="I18" s="118"/>
      <c r="J18" s="118"/>
    </row>
    <row r="19" spans="1:10" ht="11.25">
      <c r="A19" s="116"/>
      <c r="B19" s="22"/>
      <c r="H19" s="110"/>
      <c r="I19" s="118"/>
      <c r="J19" s="118"/>
    </row>
    <row r="20" spans="1:10" ht="11.25">
      <c r="A20" s="116"/>
      <c r="B20" s="22"/>
      <c r="H20" s="110"/>
      <c r="I20" s="118"/>
      <c r="J20" s="118"/>
    </row>
    <row r="21" spans="1:10" ht="11.25">
      <c r="A21" s="116"/>
      <c r="B21" s="22"/>
      <c r="H21" s="110"/>
      <c r="I21" s="118"/>
      <c r="J21" s="118"/>
    </row>
    <row r="22" spans="1:10" ht="11.25">
      <c r="A22" s="116"/>
      <c r="B22" s="22"/>
      <c r="H22" s="110"/>
      <c r="I22" s="118"/>
      <c r="J22" s="118"/>
    </row>
    <row r="23" spans="1:10" ht="11.25">
      <c r="A23" s="110"/>
      <c r="B23" s="118"/>
      <c r="H23" s="110"/>
      <c r="I23" s="118"/>
      <c r="J23" s="118"/>
    </row>
    <row r="24" spans="1:10" ht="11.25">
      <c r="A24" s="110"/>
      <c r="B24" s="118"/>
      <c r="H24" s="110"/>
      <c r="I24" s="118"/>
      <c r="J24" s="118"/>
    </row>
    <row r="25" spans="1:10" ht="11.25">
      <c r="A25" s="110"/>
      <c r="B25" s="118"/>
      <c r="H25" s="110"/>
      <c r="I25" s="118"/>
      <c r="J25" s="118"/>
    </row>
    <row r="26" spans="1:10" ht="11.25">
      <c r="A26" s="110"/>
      <c r="B26" s="118"/>
      <c r="H26" s="110"/>
      <c r="I26" s="118"/>
      <c r="J26" s="118"/>
    </row>
    <row r="27" spans="1:10" ht="11.25">
      <c r="A27" s="110"/>
      <c r="B27" s="118"/>
      <c r="H27" s="110"/>
      <c r="I27" s="118"/>
      <c r="J27" s="118"/>
    </row>
    <row r="28" spans="8:10" ht="11.25">
      <c r="H28" s="110"/>
      <c r="I28" s="118"/>
      <c r="J28" s="118"/>
    </row>
  </sheetData>
  <mergeCells count="6">
    <mergeCell ref="A1:J1"/>
    <mergeCell ref="A3:A4"/>
    <mergeCell ref="B3:B4"/>
    <mergeCell ref="A16:B16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6" sqref="E6"/>
    </sheetView>
  </sheetViews>
  <sheetFormatPr defaultColWidth="9.00390625" defaultRowHeight="12.75"/>
  <cols>
    <col min="1" max="1" width="3.375" style="103" customWidth="1"/>
    <col min="2" max="2" width="24.00390625" style="17" customWidth="1"/>
    <col min="3" max="3" width="33.375" style="71" customWidth="1"/>
    <col min="4" max="4" width="28.75390625" style="99" customWidth="1"/>
    <col min="5" max="5" width="11.875" style="102" customWidth="1"/>
    <col min="6" max="6" width="13.625" style="103" customWidth="1"/>
    <col min="7" max="7" width="11.125" style="17" customWidth="1"/>
    <col min="8" max="8" width="10.625" style="17" customWidth="1"/>
    <col min="9" max="16384" width="9.125" style="99" customWidth="1"/>
  </cols>
  <sheetData>
    <row r="1" spans="1:11" ht="43.5" customHeight="1">
      <c r="A1" s="218" t="s">
        <v>79</v>
      </c>
      <c r="B1" s="218"/>
      <c r="C1" s="218"/>
      <c r="D1" s="218"/>
      <c r="E1" s="218"/>
      <c r="F1" s="218"/>
      <c r="G1" s="218"/>
      <c r="H1" s="218"/>
      <c r="I1" s="127"/>
      <c r="J1" s="127"/>
      <c r="K1" s="127"/>
    </row>
    <row r="2" spans="1:2" ht="11.25">
      <c r="A2" s="100"/>
      <c r="B2" s="101"/>
    </row>
    <row r="3" spans="1:8" ht="58.5" customHeight="1">
      <c r="A3" s="214" t="s">
        <v>3</v>
      </c>
      <c r="B3" s="212" t="s">
        <v>102</v>
      </c>
      <c r="C3" s="88" t="s">
        <v>113</v>
      </c>
      <c r="D3" s="72" t="s">
        <v>140</v>
      </c>
      <c r="E3" s="88" t="s">
        <v>24</v>
      </c>
      <c r="F3" s="215" t="s">
        <v>80</v>
      </c>
      <c r="G3" s="215" t="s">
        <v>5</v>
      </c>
      <c r="H3" s="28" t="s">
        <v>6</v>
      </c>
    </row>
    <row r="4" spans="1:8" ht="38.25" customHeight="1">
      <c r="A4" s="221"/>
      <c r="B4" s="212"/>
      <c r="C4" s="120" t="s">
        <v>81</v>
      </c>
      <c r="D4" s="120" t="s">
        <v>76</v>
      </c>
      <c r="E4" s="128" t="s">
        <v>77</v>
      </c>
      <c r="F4" s="217"/>
      <c r="G4" s="217"/>
      <c r="H4" s="129" t="s">
        <v>50</v>
      </c>
    </row>
    <row r="5" spans="1:8" ht="16.5" customHeight="1">
      <c r="A5" s="41">
        <v>1</v>
      </c>
      <c r="B5" s="35">
        <v>2</v>
      </c>
      <c r="C5" s="8">
        <v>3</v>
      </c>
      <c r="D5" s="8">
        <v>4</v>
      </c>
      <c r="E5" s="106">
        <v>5</v>
      </c>
      <c r="F5" s="8">
        <v>6</v>
      </c>
      <c r="G5" s="8">
        <v>7</v>
      </c>
      <c r="H5" s="105">
        <v>8</v>
      </c>
    </row>
    <row r="6" spans="1:8" ht="22.5">
      <c r="A6" s="162">
        <v>1</v>
      </c>
      <c r="B6" s="22" t="s">
        <v>170</v>
      </c>
      <c r="C6" s="151">
        <v>0</v>
      </c>
      <c r="D6" s="177">
        <v>1641.4</v>
      </c>
      <c r="E6" s="122">
        <f aca="true" t="shared" si="0" ref="E6:E15">C6/D6</f>
        <v>0</v>
      </c>
      <c r="F6" s="110">
        <v>1</v>
      </c>
      <c r="G6" s="111">
        <v>1.2</v>
      </c>
      <c r="H6" s="111">
        <f aca="true" t="shared" si="1" ref="H6:H15">F6*G6</f>
        <v>1.2</v>
      </c>
    </row>
    <row r="7" spans="1:8" ht="22.5">
      <c r="A7" s="162">
        <v>2</v>
      </c>
      <c r="B7" s="22" t="s">
        <v>169</v>
      </c>
      <c r="C7" s="151">
        <v>0</v>
      </c>
      <c r="D7" s="178">
        <v>1250.8</v>
      </c>
      <c r="E7" s="122">
        <f t="shared" si="0"/>
        <v>0</v>
      </c>
      <c r="F7" s="110">
        <v>1</v>
      </c>
      <c r="G7" s="111">
        <v>1.2</v>
      </c>
      <c r="H7" s="111">
        <f t="shared" si="1"/>
        <v>1.2</v>
      </c>
    </row>
    <row r="8" spans="1:8" ht="22.5">
      <c r="A8" s="162">
        <v>3</v>
      </c>
      <c r="B8" s="22" t="s">
        <v>179</v>
      </c>
      <c r="C8" s="151">
        <v>0</v>
      </c>
      <c r="D8" s="178">
        <v>1025.6</v>
      </c>
      <c r="E8" s="122">
        <f t="shared" si="0"/>
        <v>0</v>
      </c>
      <c r="F8" s="110">
        <v>1</v>
      </c>
      <c r="G8" s="111">
        <v>1.2</v>
      </c>
      <c r="H8" s="111">
        <f t="shared" si="1"/>
        <v>1.2</v>
      </c>
    </row>
    <row r="9" spans="1:8" ht="22.5">
      <c r="A9" s="162">
        <v>4</v>
      </c>
      <c r="B9" s="22" t="s">
        <v>172</v>
      </c>
      <c r="C9" s="151">
        <v>0</v>
      </c>
      <c r="D9" s="179">
        <v>1194.5</v>
      </c>
      <c r="E9" s="122">
        <f t="shared" si="0"/>
        <v>0</v>
      </c>
      <c r="F9" s="110">
        <v>1</v>
      </c>
      <c r="G9" s="111">
        <v>1.2</v>
      </c>
      <c r="H9" s="111">
        <f t="shared" si="1"/>
        <v>1.2</v>
      </c>
    </row>
    <row r="10" spans="1:8" ht="22.5">
      <c r="A10" s="162">
        <v>5</v>
      </c>
      <c r="B10" s="22" t="s">
        <v>173</v>
      </c>
      <c r="C10" s="151">
        <v>0</v>
      </c>
      <c r="D10" s="178">
        <v>2160.1</v>
      </c>
      <c r="E10" s="122">
        <f t="shared" si="0"/>
        <v>0</v>
      </c>
      <c r="F10" s="123">
        <v>1</v>
      </c>
      <c r="G10" s="124">
        <v>1.2</v>
      </c>
      <c r="H10" s="124">
        <f t="shared" si="1"/>
        <v>1.2</v>
      </c>
    </row>
    <row r="11" spans="1:8" ht="22.5">
      <c r="A11" s="162">
        <v>6</v>
      </c>
      <c r="B11" s="22" t="s">
        <v>174</v>
      </c>
      <c r="C11" s="151">
        <v>0</v>
      </c>
      <c r="D11" s="178">
        <v>1243.7</v>
      </c>
      <c r="E11" s="122">
        <f t="shared" si="0"/>
        <v>0</v>
      </c>
      <c r="F11" s="123">
        <v>1</v>
      </c>
      <c r="G11" s="124">
        <v>1.2</v>
      </c>
      <c r="H11" s="124">
        <f t="shared" si="1"/>
        <v>1.2</v>
      </c>
    </row>
    <row r="12" spans="1:8" ht="22.5">
      <c r="A12" s="162">
        <v>7</v>
      </c>
      <c r="B12" s="22" t="s">
        <v>175</v>
      </c>
      <c r="C12" s="151">
        <v>0</v>
      </c>
      <c r="D12" s="179">
        <v>6126.5</v>
      </c>
      <c r="E12" s="122">
        <f t="shared" si="0"/>
        <v>0</v>
      </c>
      <c r="F12" s="123">
        <v>1</v>
      </c>
      <c r="G12" s="124">
        <v>1.2</v>
      </c>
      <c r="H12" s="124">
        <f t="shared" si="1"/>
        <v>1.2</v>
      </c>
    </row>
    <row r="13" spans="1:8" ht="22.5">
      <c r="A13" s="162">
        <v>8</v>
      </c>
      <c r="B13" s="22" t="s">
        <v>176</v>
      </c>
      <c r="C13" s="151">
        <v>0</v>
      </c>
      <c r="D13" s="178">
        <v>1371.6</v>
      </c>
      <c r="E13" s="122">
        <f t="shared" si="0"/>
        <v>0</v>
      </c>
      <c r="F13" s="123">
        <v>1</v>
      </c>
      <c r="G13" s="124">
        <v>1.2</v>
      </c>
      <c r="H13" s="124">
        <f t="shared" si="1"/>
        <v>1.2</v>
      </c>
    </row>
    <row r="14" spans="1:8" ht="22.5">
      <c r="A14" s="162">
        <v>9</v>
      </c>
      <c r="B14" s="22" t="s">
        <v>181</v>
      </c>
      <c r="C14" s="151">
        <v>0</v>
      </c>
      <c r="D14" s="179">
        <v>1957.5</v>
      </c>
      <c r="E14" s="122">
        <f t="shared" si="0"/>
        <v>0</v>
      </c>
      <c r="F14" s="123">
        <v>1</v>
      </c>
      <c r="G14" s="124">
        <v>1.2</v>
      </c>
      <c r="H14" s="124">
        <f t="shared" si="1"/>
        <v>1.2</v>
      </c>
    </row>
    <row r="15" spans="1:8" ht="22.5">
      <c r="A15" s="162">
        <v>10</v>
      </c>
      <c r="B15" s="22" t="s">
        <v>178</v>
      </c>
      <c r="C15" s="151">
        <v>0</v>
      </c>
      <c r="D15" s="201">
        <v>1199</v>
      </c>
      <c r="E15" s="122">
        <f t="shared" si="0"/>
        <v>0</v>
      </c>
      <c r="F15" s="123">
        <v>1</v>
      </c>
      <c r="G15" s="124">
        <v>1.2</v>
      </c>
      <c r="H15" s="124">
        <f t="shared" si="1"/>
        <v>1.2</v>
      </c>
    </row>
    <row r="16" spans="1:8" ht="11.25">
      <c r="A16" s="212" t="s">
        <v>78</v>
      </c>
      <c r="B16" s="213"/>
      <c r="C16" s="130">
        <f>SUM(C6:C15)</f>
        <v>0</v>
      </c>
      <c r="D16" s="125">
        <f>SUM(D6:D15)</f>
        <v>19170.7</v>
      </c>
      <c r="E16" s="126" t="s">
        <v>8</v>
      </c>
      <c r="F16" s="113" t="s">
        <v>8</v>
      </c>
      <c r="G16" s="115">
        <v>1.2</v>
      </c>
      <c r="H16" s="115" t="s">
        <v>8</v>
      </c>
    </row>
    <row r="17" spans="1:8" ht="11.25">
      <c r="A17" s="116"/>
      <c r="B17" s="22"/>
      <c r="F17" s="110"/>
      <c r="G17" s="118"/>
      <c r="H17" s="118"/>
    </row>
    <row r="18" spans="1:8" ht="11.25">
      <c r="A18" s="116"/>
      <c r="B18" s="22"/>
      <c r="F18" s="110"/>
      <c r="G18" s="118"/>
      <c r="H18" s="118"/>
    </row>
    <row r="19" spans="1:8" ht="11.25">
      <c r="A19" s="116"/>
      <c r="B19" s="22"/>
      <c r="F19" s="110"/>
      <c r="G19" s="118"/>
      <c r="H19" s="118"/>
    </row>
    <row r="20" spans="1:8" ht="11.25">
      <c r="A20" s="116"/>
      <c r="B20" s="22"/>
      <c r="F20" s="110"/>
      <c r="G20" s="118"/>
      <c r="H20" s="118"/>
    </row>
    <row r="21" spans="1:8" ht="11.25">
      <c r="A21" s="116"/>
      <c r="B21" s="22"/>
      <c r="F21" s="110"/>
      <c r="G21" s="118"/>
      <c r="H21" s="118"/>
    </row>
    <row r="22" spans="1:8" ht="11.25">
      <c r="A22" s="116"/>
      <c r="B22" s="22"/>
      <c r="F22" s="110"/>
      <c r="G22" s="118"/>
      <c r="H22" s="118"/>
    </row>
    <row r="23" spans="1:8" ht="11.25">
      <c r="A23" s="110"/>
      <c r="B23" s="118"/>
      <c r="F23" s="110"/>
      <c r="G23" s="118"/>
      <c r="H23" s="118"/>
    </row>
    <row r="24" spans="1:8" ht="11.25">
      <c r="A24" s="110"/>
      <c r="B24" s="118"/>
      <c r="F24" s="110"/>
      <c r="G24" s="118"/>
      <c r="H24" s="118"/>
    </row>
    <row r="25" spans="1:8" ht="11.25">
      <c r="A25" s="110"/>
      <c r="B25" s="118"/>
      <c r="F25" s="110"/>
      <c r="G25" s="118"/>
      <c r="H25" s="118"/>
    </row>
    <row r="26" spans="1:8" ht="11.25">
      <c r="A26" s="110"/>
      <c r="B26" s="118"/>
      <c r="F26" s="110"/>
      <c r="G26" s="118"/>
      <c r="H26" s="118"/>
    </row>
    <row r="27" spans="1:8" ht="11.25">
      <c r="A27" s="110"/>
      <c r="B27" s="118"/>
      <c r="F27" s="110"/>
      <c r="G27" s="118"/>
      <c r="H27" s="118"/>
    </row>
    <row r="28" spans="6:8" ht="11.25">
      <c r="F28" s="110"/>
      <c r="G28" s="118"/>
      <c r="H28" s="118"/>
    </row>
  </sheetData>
  <mergeCells count="6">
    <mergeCell ref="A1:H1"/>
    <mergeCell ref="A16:B16"/>
    <mergeCell ref="F3:F4"/>
    <mergeCell ref="G3:G4"/>
    <mergeCell ref="A3:A4"/>
    <mergeCell ref="B3:B4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6" sqref="D16"/>
    </sheetView>
  </sheetViews>
  <sheetFormatPr defaultColWidth="9.00390625" defaultRowHeight="12.75"/>
  <cols>
    <col min="1" max="1" width="5.125" style="103" customWidth="1"/>
    <col min="2" max="2" width="22.25390625" style="17" customWidth="1"/>
    <col min="3" max="3" width="29.00390625" style="71" customWidth="1"/>
    <col min="4" max="4" width="26.625" style="99" customWidth="1"/>
    <col min="5" max="5" width="12.375" style="102" customWidth="1"/>
    <col min="6" max="6" width="12.625" style="103" customWidth="1"/>
    <col min="7" max="7" width="12.375" style="17" customWidth="1"/>
    <col min="8" max="8" width="11.00390625" style="17" customWidth="1"/>
    <col min="9" max="16384" width="9.125" style="99" customWidth="1"/>
  </cols>
  <sheetData>
    <row r="1" spans="1:11" ht="42" customHeight="1">
      <c r="A1" s="218" t="s">
        <v>72</v>
      </c>
      <c r="B1" s="218"/>
      <c r="C1" s="218"/>
      <c r="D1" s="218"/>
      <c r="E1" s="218"/>
      <c r="F1" s="218"/>
      <c r="G1" s="218"/>
      <c r="H1" s="218"/>
      <c r="I1" s="119"/>
      <c r="J1" s="119"/>
      <c r="K1" s="119"/>
    </row>
    <row r="2" spans="1:2" ht="11.25">
      <c r="A2" s="100"/>
      <c r="B2" s="101"/>
    </row>
    <row r="3" spans="1:8" ht="56.25" customHeight="1">
      <c r="A3" s="214" t="s">
        <v>73</v>
      </c>
      <c r="B3" s="212" t="s">
        <v>102</v>
      </c>
      <c r="C3" s="88" t="s">
        <v>114</v>
      </c>
      <c r="D3" s="88" t="s">
        <v>115</v>
      </c>
      <c r="E3" s="88" t="s">
        <v>24</v>
      </c>
      <c r="F3" s="215" t="s">
        <v>74</v>
      </c>
      <c r="G3" s="215" t="s">
        <v>5</v>
      </c>
      <c r="H3" s="28" t="s">
        <v>6</v>
      </c>
    </row>
    <row r="4" spans="1:8" ht="37.5" customHeight="1">
      <c r="A4" s="221"/>
      <c r="B4" s="212"/>
      <c r="C4" s="120" t="s">
        <v>75</v>
      </c>
      <c r="D4" s="120" t="s">
        <v>76</v>
      </c>
      <c r="E4" s="121" t="s">
        <v>77</v>
      </c>
      <c r="F4" s="217"/>
      <c r="G4" s="217"/>
      <c r="H4" s="121" t="s">
        <v>50</v>
      </c>
    </row>
    <row r="5" spans="1:8" ht="17.25" customHeight="1">
      <c r="A5" s="41">
        <v>1</v>
      </c>
      <c r="B5" s="35">
        <v>2</v>
      </c>
      <c r="C5" s="8">
        <v>3</v>
      </c>
      <c r="D5" s="89">
        <v>4</v>
      </c>
      <c r="E5" s="72">
        <v>5</v>
      </c>
      <c r="F5" s="8">
        <v>6</v>
      </c>
      <c r="G5" s="8">
        <v>7</v>
      </c>
      <c r="H5" s="105">
        <v>8</v>
      </c>
    </row>
    <row r="6" spans="1:8" ht="22.5">
      <c r="A6" s="162">
        <v>1</v>
      </c>
      <c r="B6" s="22" t="s">
        <v>170</v>
      </c>
      <c r="C6" s="204">
        <v>0</v>
      </c>
      <c r="D6" s="204">
        <v>530.9</v>
      </c>
      <c r="E6" s="122">
        <f aca="true" t="shared" si="0" ref="E6:E15">C6/D6</f>
        <v>0</v>
      </c>
      <c r="F6" s="123">
        <v>1</v>
      </c>
      <c r="G6" s="124">
        <v>1.2</v>
      </c>
      <c r="H6" s="124">
        <f aca="true" t="shared" si="1" ref="H6:H15">F6*G6</f>
        <v>1.2</v>
      </c>
    </row>
    <row r="7" spans="1:8" ht="22.5">
      <c r="A7" s="162">
        <v>2</v>
      </c>
      <c r="B7" s="22" t="s">
        <v>169</v>
      </c>
      <c r="C7" s="204">
        <v>0</v>
      </c>
      <c r="D7" s="204">
        <v>199.5</v>
      </c>
      <c r="E7" s="122">
        <f t="shared" si="0"/>
        <v>0</v>
      </c>
      <c r="F7" s="123">
        <v>1</v>
      </c>
      <c r="G7" s="124">
        <v>1.2</v>
      </c>
      <c r="H7" s="124">
        <f t="shared" si="1"/>
        <v>1.2</v>
      </c>
    </row>
    <row r="8" spans="1:8" ht="22.5">
      <c r="A8" s="162">
        <v>3</v>
      </c>
      <c r="B8" s="22" t="s">
        <v>179</v>
      </c>
      <c r="C8" s="75">
        <v>0</v>
      </c>
      <c r="D8" s="204">
        <v>210.1</v>
      </c>
      <c r="E8" s="122">
        <f t="shared" si="0"/>
        <v>0</v>
      </c>
      <c r="F8" s="123">
        <v>1</v>
      </c>
      <c r="G8" s="124">
        <v>1.2</v>
      </c>
      <c r="H8" s="124">
        <f t="shared" si="1"/>
        <v>1.2</v>
      </c>
    </row>
    <row r="9" spans="1:8" ht="22.5">
      <c r="A9" s="162">
        <v>4</v>
      </c>
      <c r="B9" s="22" t="s">
        <v>182</v>
      </c>
      <c r="C9" s="204">
        <v>0</v>
      </c>
      <c r="D9" s="204">
        <v>399.9</v>
      </c>
      <c r="E9" s="122">
        <f t="shared" si="0"/>
        <v>0</v>
      </c>
      <c r="F9" s="123">
        <v>1</v>
      </c>
      <c r="G9" s="124">
        <v>1.2</v>
      </c>
      <c r="H9" s="124">
        <f t="shared" si="1"/>
        <v>1.2</v>
      </c>
    </row>
    <row r="10" spans="1:8" ht="22.5">
      <c r="A10" s="162">
        <v>5</v>
      </c>
      <c r="B10" s="22" t="s">
        <v>173</v>
      </c>
      <c r="C10" s="204">
        <v>0</v>
      </c>
      <c r="D10" s="204">
        <v>548.3</v>
      </c>
      <c r="E10" s="122">
        <f t="shared" si="0"/>
        <v>0</v>
      </c>
      <c r="F10" s="123">
        <v>1</v>
      </c>
      <c r="G10" s="124">
        <v>1.2</v>
      </c>
      <c r="H10" s="124">
        <f t="shared" si="1"/>
        <v>1.2</v>
      </c>
    </row>
    <row r="11" spans="1:8" ht="22.5">
      <c r="A11" s="162">
        <v>6</v>
      </c>
      <c r="B11" s="22" t="s">
        <v>174</v>
      </c>
      <c r="C11" s="204">
        <v>0</v>
      </c>
      <c r="D11" s="204">
        <v>203.4</v>
      </c>
      <c r="E11" s="122">
        <f t="shared" si="0"/>
        <v>0</v>
      </c>
      <c r="F11" s="123">
        <v>1</v>
      </c>
      <c r="G11" s="124">
        <v>1.2</v>
      </c>
      <c r="H11" s="124">
        <f t="shared" si="1"/>
        <v>1.2</v>
      </c>
    </row>
    <row r="12" spans="1:8" ht="22.5">
      <c r="A12" s="162">
        <v>7</v>
      </c>
      <c r="B12" s="22" t="s">
        <v>175</v>
      </c>
      <c r="C12" s="204">
        <v>0</v>
      </c>
      <c r="D12" s="204">
        <v>2867.6</v>
      </c>
      <c r="E12" s="122">
        <f t="shared" si="0"/>
        <v>0</v>
      </c>
      <c r="F12" s="123">
        <v>1</v>
      </c>
      <c r="G12" s="124">
        <v>1.2</v>
      </c>
      <c r="H12" s="124">
        <f t="shared" si="1"/>
        <v>1.2</v>
      </c>
    </row>
    <row r="13" spans="1:8" ht="22.5">
      <c r="A13" s="162">
        <v>8</v>
      </c>
      <c r="B13" s="22" t="s">
        <v>176</v>
      </c>
      <c r="C13" s="204">
        <v>0</v>
      </c>
      <c r="D13" s="204">
        <v>352</v>
      </c>
      <c r="E13" s="122">
        <f t="shared" si="0"/>
        <v>0</v>
      </c>
      <c r="F13" s="123">
        <v>1</v>
      </c>
      <c r="G13" s="124">
        <v>1.2</v>
      </c>
      <c r="H13" s="124">
        <f t="shared" si="1"/>
        <v>1.2</v>
      </c>
    </row>
    <row r="14" spans="1:8" ht="22.5">
      <c r="A14" s="162">
        <v>9</v>
      </c>
      <c r="B14" s="22" t="s">
        <v>177</v>
      </c>
      <c r="C14" s="204">
        <v>0</v>
      </c>
      <c r="D14" s="204">
        <v>572</v>
      </c>
      <c r="E14" s="122">
        <f t="shared" si="0"/>
        <v>0</v>
      </c>
      <c r="F14" s="123">
        <v>1</v>
      </c>
      <c r="G14" s="124">
        <v>1.2</v>
      </c>
      <c r="H14" s="124">
        <f t="shared" si="1"/>
        <v>1.2</v>
      </c>
    </row>
    <row r="15" spans="1:8" ht="22.5">
      <c r="A15" s="162">
        <v>10</v>
      </c>
      <c r="B15" s="22" t="s">
        <v>178</v>
      </c>
      <c r="C15" s="204">
        <v>0</v>
      </c>
      <c r="D15" s="204">
        <v>275.2</v>
      </c>
      <c r="E15" s="122">
        <f t="shared" si="0"/>
        <v>0</v>
      </c>
      <c r="F15" s="123">
        <v>1</v>
      </c>
      <c r="G15" s="124">
        <v>1.2</v>
      </c>
      <c r="H15" s="124">
        <f t="shared" si="1"/>
        <v>1.2</v>
      </c>
    </row>
    <row r="16" spans="1:8" ht="11.25">
      <c r="A16" s="212" t="s">
        <v>78</v>
      </c>
      <c r="B16" s="213"/>
      <c r="C16" s="75">
        <f>SUM(C6:C15)</f>
        <v>0</v>
      </c>
      <c r="D16" s="125">
        <f>SUM(D6:D15)</f>
        <v>6158.9</v>
      </c>
      <c r="E16" s="126" t="s">
        <v>8</v>
      </c>
      <c r="F16" s="113" t="s">
        <v>8</v>
      </c>
      <c r="G16" s="115">
        <v>1.2</v>
      </c>
      <c r="H16" s="115" t="s">
        <v>8</v>
      </c>
    </row>
    <row r="17" spans="1:8" ht="11.25">
      <c r="A17" s="116"/>
      <c r="B17" s="22"/>
      <c r="F17" s="110"/>
      <c r="G17" s="118"/>
      <c r="H17" s="118"/>
    </row>
    <row r="18" spans="1:8" ht="11.25">
      <c r="A18" s="116"/>
      <c r="B18" s="22"/>
      <c r="F18" s="110"/>
      <c r="G18" s="118"/>
      <c r="H18" s="118"/>
    </row>
    <row r="19" spans="1:8" ht="11.25">
      <c r="A19" s="116"/>
      <c r="B19" s="22"/>
      <c r="F19" s="110"/>
      <c r="G19" s="118"/>
      <c r="H19" s="118"/>
    </row>
    <row r="20" spans="1:8" ht="11.25">
      <c r="A20" s="116"/>
      <c r="B20" s="22"/>
      <c r="F20" s="110"/>
      <c r="G20" s="118"/>
      <c r="H20" s="118"/>
    </row>
    <row r="21" spans="1:8" ht="11.25">
      <c r="A21" s="116"/>
      <c r="B21" s="22"/>
      <c r="F21" s="110"/>
      <c r="G21" s="118"/>
      <c r="H21" s="118"/>
    </row>
    <row r="22" spans="1:8" ht="11.25">
      <c r="A22" s="116"/>
      <c r="B22" s="22"/>
      <c r="F22" s="110"/>
      <c r="G22" s="118"/>
      <c r="H22" s="118"/>
    </row>
    <row r="23" spans="1:8" ht="11.25">
      <c r="A23" s="110"/>
      <c r="B23" s="118"/>
      <c r="F23" s="110"/>
      <c r="G23" s="118"/>
      <c r="H23" s="118"/>
    </row>
    <row r="24" spans="1:8" ht="11.25">
      <c r="A24" s="110"/>
      <c r="B24" s="118"/>
      <c r="F24" s="110"/>
      <c r="G24" s="118"/>
      <c r="H24" s="118"/>
    </row>
    <row r="25" spans="1:8" ht="11.25">
      <c r="A25" s="110"/>
      <c r="B25" s="118"/>
      <c r="F25" s="110"/>
      <c r="G25" s="118"/>
      <c r="H25" s="118"/>
    </row>
    <row r="26" spans="1:8" ht="11.25">
      <c r="A26" s="110"/>
      <c r="B26" s="118"/>
      <c r="F26" s="110"/>
      <c r="G26" s="118"/>
      <c r="H26" s="118"/>
    </row>
    <row r="27" spans="1:8" ht="11.25">
      <c r="A27" s="110"/>
      <c r="B27" s="118"/>
      <c r="F27" s="110"/>
      <c r="G27" s="118"/>
      <c r="H27" s="118"/>
    </row>
    <row r="28" spans="6:8" ht="11.25">
      <c r="F28" s="110"/>
      <c r="G28" s="118"/>
      <c r="H28" s="118"/>
    </row>
  </sheetData>
  <mergeCells count="6">
    <mergeCell ref="A1:H1"/>
    <mergeCell ref="A16:B16"/>
    <mergeCell ref="F3:F4"/>
    <mergeCell ref="G3:G4"/>
    <mergeCell ref="A3:A4"/>
    <mergeCell ref="B3:B4"/>
  </mergeCells>
  <printOptions/>
  <pageMargins left="0.984251968503937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8"/>
  <sheetViews>
    <sheetView zoomScale="85" zoomScaleNormal="85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0" sqref="I10"/>
    </sheetView>
  </sheetViews>
  <sheetFormatPr defaultColWidth="9.00390625" defaultRowHeight="12.75"/>
  <cols>
    <col min="1" max="1" width="3.375" style="103" customWidth="1"/>
    <col min="2" max="2" width="20.125" style="17" customWidth="1"/>
    <col min="3" max="3" width="16.75390625" style="17" customWidth="1"/>
    <col min="4" max="4" width="18.00390625" style="17" customWidth="1"/>
    <col min="5" max="5" width="14.75390625" style="71" customWidth="1"/>
    <col min="6" max="6" width="15.875" style="71" customWidth="1"/>
    <col min="7" max="7" width="19.00390625" style="71" customWidth="1"/>
    <col min="8" max="8" width="17.125" style="71" customWidth="1"/>
    <col min="9" max="9" width="18.375" style="99" customWidth="1"/>
    <col min="10" max="10" width="11.875" style="102" customWidth="1"/>
    <col min="11" max="11" width="12.125" style="103" customWidth="1"/>
    <col min="12" max="12" width="10.00390625" style="17" customWidth="1"/>
    <col min="13" max="13" width="9.125" style="17" customWidth="1"/>
    <col min="14" max="16384" width="9.125" style="99" customWidth="1"/>
  </cols>
  <sheetData>
    <row r="1" spans="1:16" ht="15.75" customHeight="1">
      <c r="A1" s="218" t="s">
        <v>116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98"/>
      <c r="O1" s="98"/>
      <c r="P1" s="98"/>
    </row>
    <row r="2" spans="1:4" ht="11.25">
      <c r="A2" s="100"/>
      <c r="B2" s="101"/>
      <c r="C2" s="101"/>
      <c r="D2" s="101"/>
    </row>
    <row r="3" spans="1:13" ht="137.25" customHeight="1">
      <c r="A3" s="214" t="s">
        <v>3</v>
      </c>
      <c r="B3" s="212" t="s">
        <v>102</v>
      </c>
      <c r="C3" s="58" t="s">
        <v>66</v>
      </c>
      <c r="D3" s="27" t="s">
        <v>141</v>
      </c>
      <c r="E3" s="27" t="s">
        <v>117</v>
      </c>
      <c r="F3" s="35" t="s">
        <v>192</v>
      </c>
      <c r="G3" s="35" t="s">
        <v>193</v>
      </c>
      <c r="H3" s="35" t="s">
        <v>196</v>
      </c>
      <c r="I3" s="88" t="s">
        <v>130</v>
      </c>
      <c r="J3" s="88" t="s">
        <v>24</v>
      </c>
      <c r="K3" s="215" t="s">
        <v>67</v>
      </c>
      <c r="L3" s="215" t="s">
        <v>5</v>
      </c>
      <c r="M3" s="28" t="s">
        <v>6</v>
      </c>
    </row>
    <row r="4" spans="1:13" ht="43.5" customHeight="1">
      <c r="A4" s="214"/>
      <c r="B4" s="212"/>
      <c r="C4" s="49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04" t="s">
        <v>69</v>
      </c>
      <c r="J4" s="88" t="s">
        <v>70</v>
      </c>
      <c r="K4" s="217"/>
      <c r="L4" s="217"/>
      <c r="M4" s="105" t="s">
        <v>71</v>
      </c>
    </row>
    <row r="5" spans="1:13" ht="14.25" customHeight="1">
      <c r="A5" s="41">
        <v>1</v>
      </c>
      <c r="B5" s="35">
        <v>2</v>
      </c>
      <c r="C5" s="35">
        <v>3</v>
      </c>
      <c r="D5" s="35">
        <v>4</v>
      </c>
      <c r="E5" s="8">
        <v>5</v>
      </c>
      <c r="F5" s="167">
        <v>6</v>
      </c>
      <c r="G5" s="41">
        <v>7</v>
      </c>
      <c r="H5" s="41">
        <v>8</v>
      </c>
      <c r="I5" s="106">
        <v>9</v>
      </c>
      <c r="J5" s="72">
        <v>10</v>
      </c>
      <c r="K5" s="8">
        <v>11</v>
      </c>
      <c r="L5" s="8">
        <v>12</v>
      </c>
      <c r="M5" s="105">
        <v>13</v>
      </c>
    </row>
    <row r="6" spans="1:13" ht="22.5">
      <c r="A6" s="162">
        <v>1</v>
      </c>
      <c r="B6" s="22" t="s">
        <v>170</v>
      </c>
      <c r="C6" s="107">
        <v>0</v>
      </c>
      <c r="D6" s="11">
        <v>0</v>
      </c>
      <c r="E6" s="186">
        <f aca="true" t="shared" si="0" ref="E6:E15">C6-D6</f>
        <v>0</v>
      </c>
      <c r="F6" s="174">
        <v>5178.6</v>
      </c>
      <c r="G6" s="12">
        <v>46.7</v>
      </c>
      <c r="H6" s="205">
        <v>1630.9</v>
      </c>
      <c r="I6" s="108">
        <f aca="true" t="shared" si="1" ref="I6:I15">F6-G6-H6</f>
        <v>3501.0000000000005</v>
      </c>
      <c r="J6" s="109">
        <f aca="true" t="shared" si="2" ref="J6:J15">E6/I6*100</f>
        <v>0</v>
      </c>
      <c r="K6" s="110">
        <v>1</v>
      </c>
      <c r="L6" s="111">
        <v>1</v>
      </c>
      <c r="M6" s="111">
        <f aca="true" t="shared" si="3" ref="M6:M15">K6*L6</f>
        <v>1</v>
      </c>
    </row>
    <row r="7" spans="1:13" ht="22.5">
      <c r="A7" s="162">
        <v>2</v>
      </c>
      <c r="B7" s="22" t="s">
        <v>169</v>
      </c>
      <c r="C7" s="107">
        <v>0</v>
      </c>
      <c r="D7" s="46">
        <v>0</v>
      </c>
      <c r="E7" s="186">
        <f t="shared" si="0"/>
        <v>0</v>
      </c>
      <c r="F7" s="175">
        <v>1849.7</v>
      </c>
      <c r="G7" s="12">
        <v>46.7</v>
      </c>
      <c r="H7" s="205">
        <v>159.5</v>
      </c>
      <c r="I7" s="108">
        <f t="shared" si="1"/>
        <v>1643.5</v>
      </c>
      <c r="J7" s="109">
        <f t="shared" si="2"/>
        <v>0</v>
      </c>
      <c r="K7" s="110">
        <v>1</v>
      </c>
      <c r="L7" s="111">
        <v>1</v>
      </c>
      <c r="M7" s="111">
        <f t="shared" si="3"/>
        <v>1</v>
      </c>
    </row>
    <row r="8" spans="1:13" ht="22.5">
      <c r="A8" s="162">
        <v>3</v>
      </c>
      <c r="B8" s="22" t="s">
        <v>179</v>
      </c>
      <c r="C8" s="107">
        <v>0</v>
      </c>
      <c r="D8" s="46">
        <v>0</v>
      </c>
      <c r="E8" s="186">
        <f t="shared" si="0"/>
        <v>0</v>
      </c>
      <c r="F8" s="175">
        <v>2691.9</v>
      </c>
      <c r="G8" s="12">
        <v>46.7</v>
      </c>
      <c r="H8" s="205">
        <v>1034.5</v>
      </c>
      <c r="I8" s="108">
        <f t="shared" si="1"/>
        <v>1610.7000000000003</v>
      </c>
      <c r="J8" s="109">
        <f t="shared" si="2"/>
        <v>0</v>
      </c>
      <c r="K8" s="110">
        <v>1</v>
      </c>
      <c r="L8" s="111">
        <v>1</v>
      </c>
      <c r="M8" s="111">
        <f t="shared" si="3"/>
        <v>1</v>
      </c>
    </row>
    <row r="9" spans="1:13" ht="22.5">
      <c r="A9" s="162">
        <v>4</v>
      </c>
      <c r="B9" s="22" t="s">
        <v>172</v>
      </c>
      <c r="C9" s="107">
        <v>0</v>
      </c>
      <c r="D9" s="46">
        <v>0</v>
      </c>
      <c r="E9" s="186">
        <f t="shared" si="0"/>
        <v>0</v>
      </c>
      <c r="F9" s="175">
        <v>3950</v>
      </c>
      <c r="G9" s="12">
        <v>789.2</v>
      </c>
      <c r="H9" s="205">
        <v>1203.1</v>
      </c>
      <c r="I9" s="108">
        <f t="shared" si="1"/>
        <v>1957.7000000000003</v>
      </c>
      <c r="J9" s="109">
        <f t="shared" si="2"/>
        <v>0</v>
      </c>
      <c r="K9" s="110">
        <v>1</v>
      </c>
      <c r="L9" s="111">
        <v>1</v>
      </c>
      <c r="M9" s="111">
        <f t="shared" si="3"/>
        <v>1</v>
      </c>
    </row>
    <row r="10" spans="1:13" ht="22.5">
      <c r="A10" s="162">
        <v>5</v>
      </c>
      <c r="B10" s="22" t="s">
        <v>173</v>
      </c>
      <c r="C10" s="107">
        <v>0</v>
      </c>
      <c r="D10" s="46">
        <v>0</v>
      </c>
      <c r="E10" s="186">
        <f t="shared" si="0"/>
        <v>0</v>
      </c>
      <c r="F10" s="175">
        <v>4484.2</v>
      </c>
      <c r="G10" s="12">
        <v>116.5</v>
      </c>
      <c r="H10" s="205">
        <v>1213</v>
      </c>
      <c r="I10" s="108">
        <f t="shared" si="1"/>
        <v>3154.7</v>
      </c>
      <c r="J10" s="109">
        <f t="shared" si="2"/>
        <v>0</v>
      </c>
      <c r="K10" s="110">
        <v>1</v>
      </c>
      <c r="L10" s="111">
        <v>1</v>
      </c>
      <c r="M10" s="111">
        <f t="shared" si="3"/>
        <v>1</v>
      </c>
    </row>
    <row r="11" spans="1:13" ht="22.5">
      <c r="A11" s="162">
        <v>6</v>
      </c>
      <c r="B11" s="22" t="s">
        <v>174</v>
      </c>
      <c r="C11" s="107">
        <v>0</v>
      </c>
      <c r="D11" s="46">
        <v>0</v>
      </c>
      <c r="E11" s="186">
        <f t="shared" si="0"/>
        <v>0</v>
      </c>
      <c r="F11" s="175">
        <v>2787.4</v>
      </c>
      <c r="G11" s="12">
        <v>789.2</v>
      </c>
      <c r="H11" s="205">
        <v>298.5</v>
      </c>
      <c r="I11" s="108">
        <f t="shared" si="1"/>
        <v>1699.7</v>
      </c>
      <c r="J11" s="109">
        <f t="shared" si="2"/>
        <v>0</v>
      </c>
      <c r="K11" s="110">
        <v>1</v>
      </c>
      <c r="L11" s="111">
        <v>1</v>
      </c>
      <c r="M11" s="111">
        <f t="shared" si="3"/>
        <v>1</v>
      </c>
    </row>
    <row r="12" spans="1:13" ht="22.5">
      <c r="A12" s="162">
        <v>7</v>
      </c>
      <c r="B12" s="22" t="s">
        <v>175</v>
      </c>
      <c r="C12" s="107">
        <v>0</v>
      </c>
      <c r="D12" s="46">
        <v>0</v>
      </c>
      <c r="E12" s="186">
        <f t="shared" si="0"/>
        <v>0</v>
      </c>
      <c r="F12" s="175">
        <v>23247</v>
      </c>
      <c r="G12" s="12">
        <v>3203.7</v>
      </c>
      <c r="H12" s="205">
        <v>3753.9</v>
      </c>
      <c r="I12" s="108">
        <f t="shared" si="1"/>
        <v>16289.4</v>
      </c>
      <c r="J12" s="109">
        <f t="shared" si="2"/>
        <v>0</v>
      </c>
      <c r="K12" s="110">
        <v>1</v>
      </c>
      <c r="L12" s="111">
        <v>1</v>
      </c>
      <c r="M12" s="111">
        <f t="shared" si="3"/>
        <v>1</v>
      </c>
    </row>
    <row r="13" spans="1:13" ht="22.5">
      <c r="A13" s="162">
        <v>8</v>
      </c>
      <c r="B13" s="22" t="s">
        <v>183</v>
      </c>
      <c r="C13" s="107">
        <v>0</v>
      </c>
      <c r="D13" s="46">
        <v>0</v>
      </c>
      <c r="E13" s="186">
        <f t="shared" si="0"/>
        <v>0</v>
      </c>
      <c r="F13" s="175">
        <v>2703.1</v>
      </c>
      <c r="G13" s="12">
        <v>46.7</v>
      </c>
      <c r="H13" s="205">
        <v>662.7</v>
      </c>
      <c r="I13" s="108">
        <f t="shared" si="1"/>
        <v>1993.7</v>
      </c>
      <c r="J13" s="109">
        <f t="shared" si="2"/>
        <v>0</v>
      </c>
      <c r="K13" s="110">
        <v>1</v>
      </c>
      <c r="L13" s="111">
        <v>1</v>
      </c>
      <c r="M13" s="111">
        <f t="shared" si="3"/>
        <v>1</v>
      </c>
    </row>
    <row r="14" spans="1:13" ht="22.5">
      <c r="A14" s="162">
        <v>9</v>
      </c>
      <c r="B14" s="22" t="s">
        <v>177</v>
      </c>
      <c r="C14" s="107">
        <v>0</v>
      </c>
      <c r="D14" s="46">
        <v>0</v>
      </c>
      <c r="E14" s="186">
        <f t="shared" si="0"/>
        <v>0</v>
      </c>
      <c r="F14" s="175">
        <v>6610.3</v>
      </c>
      <c r="G14" s="12">
        <v>2344</v>
      </c>
      <c r="H14" s="205">
        <v>751</v>
      </c>
      <c r="I14" s="108">
        <f t="shared" si="1"/>
        <v>3515.3</v>
      </c>
      <c r="J14" s="109">
        <f t="shared" si="2"/>
        <v>0</v>
      </c>
      <c r="K14" s="110">
        <v>1</v>
      </c>
      <c r="L14" s="111">
        <v>1</v>
      </c>
      <c r="M14" s="111">
        <f t="shared" si="3"/>
        <v>1</v>
      </c>
    </row>
    <row r="15" spans="1:13" ht="22.5">
      <c r="A15" s="162">
        <v>10</v>
      </c>
      <c r="B15" s="22" t="s">
        <v>178</v>
      </c>
      <c r="C15" s="107">
        <v>0</v>
      </c>
      <c r="D15" s="46">
        <v>0</v>
      </c>
      <c r="E15" s="186">
        <f t="shared" si="0"/>
        <v>0</v>
      </c>
      <c r="F15" s="176">
        <v>2068.1</v>
      </c>
      <c r="G15" s="12">
        <v>46.7</v>
      </c>
      <c r="H15" s="205">
        <v>149.6</v>
      </c>
      <c r="I15" s="108">
        <f t="shared" si="1"/>
        <v>1871.8</v>
      </c>
      <c r="J15" s="109">
        <f t="shared" si="2"/>
        <v>0</v>
      </c>
      <c r="K15" s="110">
        <v>1</v>
      </c>
      <c r="L15" s="111">
        <v>1</v>
      </c>
      <c r="M15" s="111">
        <f t="shared" si="3"/>
        <v>1</v>
      </c>
    </row>
    <row r="16" spans="1:13" ht="11.25">
      <c r="A16" s="212" t="s">
        <v>65</v>
      </c>
      <c r="B16" s="213"/>
      <c r="C16" s="29">
        <f aca="true" t="shared" si="4" ref="C16:I16">SUM(C6:C15)</f>
        <v>0</v>
      </c>
      <c r="D16" s="29">
        <f t="shared" si="4"/>
        <v>0</v>
      </c>
      <c r="E16" s="75">
        <f t="shared" si="4"/>
        <v>0</v>
      </c>
      <c r="F16" s="183">
        <f t="shared" si="4"/>
        <v>55570.3</v>
      </c>
      <c r="G16" s="75">
        <f>SUM(G6:G15)</f>
        <v>7476.099999999999</v>
      </c>
      <c r="H16" s="206">
        <f t="shared" si="4"/>
        <v>10856.7</v>
      </c>
      <c r="I16" s="75">
        <f t="shared" si="4"/>
        <v>37237.50000000001</v>
      </c>
      <c r="J16" s="112" t="s">
        <v>8</v>
      </c>
      <c r="K16" s="113" t="s">
        <v>8</v>
      </c>
      <c r="L16" s="114">
        <v>1</v>
      </c>
      <c r="M16" s="115" t="s">
        <v>8</v>
      </c>
    </row>
    <row r="17" spans="1:13" ht="11.25">
      <c r="A17" s="116"/>
      <c r="B17" s="22"/>
      <c r="C17" s="22"/>
      <c r="D17" s="22"/>
      <c r="H17" s="207"/>
      <c r="I17" s="117"/>
      <c r="K17" s="110"/>
      <c r="L17" s="118"/>
      <c r="M17" s="118"/>
    </row>
    <row r="18" spans="1:13" ht="11.25">
      <c r="A18" s="116"/>
      <c r="B18" s="22"/>
      <c r="C18" s="22"/>
      <c r="D18" s="22"/>
      <c r="H18" s="207"/>
      <c r="K18" s="110"/>
      <c r="L18" s="118"/>
      <c r="M18" s="118"/>
    </row>
    <row r="19" spans="1:13" ht="11.25">
      <c r="A19" s="116"/>
      <c r="B19" s="22"/>
      <c r="C19" s="22"/>
      <c r="D19" s="22"/>
      <c r="K19" s="110"/>
      <c r="L19" s="118"/>
      <c r="M19" s="118"/>
    </row>
    <row r="20" spans="1:13" ht="11.25">
      <c r="A20" s="116"/>
      <c r="B20" s="22"/>
      <c r="C20" s="22"/>
      <c r="D20" s="22"/>
      <c r="K20" s="110"/>
      <c r="L20" s="118"/>
      <c r="M20" s="118"/>
    </row>
    <row r="21" spans="1:13" ht="11.25">
      <c r="A21" s="116"/>
      <c r="B21" s="22"/>
      <c r="C21" s="22"/>
      <c r="D21" s="22"/>
      <c r="K21" s="110"/>
      <c r="L21" s="118"/>
      <c r="M21" s="118"/>
    </row>
    <row r="22" spans="1:13" ht="11.25">
      <c r="A22" s="116"/>
      <c r="B22" s="22"/>
      <c r="C22" s="22"/>
      <c r="D22" s="22"/>
      <c r="K22" s="110"/>
      <c r="L22" s="118"/>
      <c r="M22" s="118"/>
    </row>
    <row r="23" spans="1:13" ht="11.25">
      <c r="A23" s="110"/>
      <c r="B23" s="118"/>
      <c r="C23" s="118"/>
      <c r="D23" s="118"/>
      <c r="K23" s="110"/>
      <c r="L23" s="118"/>
      <c r="M23" s="118"/>
    </row>
    <row r="24" spans="1:13" ht="11.25">
      <c r="A24" s="110"/>
      <c r="B24" s="118"/>
      <c r="C24" s="118"/>
      <c r="D24" s="118"/>
      <c r="K24" s="110"/>
      <c r="L24" s="118"/>
      <c r="M24" s="118"/>
    </row>
    <row r="25" spans="1:13" ht="11.25">
      <c r="A25" s="110"/>
      <c r="B25" s="118"/>
      <c r="C25" s="118"/>
      <c r="D25" s="118"/>
      <c r="K25" s="110"/>
      <c r="L25" s="118"/>
      <c r="M25" s="118"/>
    </row>
    <row r="26" spans="1:13" ht="11.25">
      <c r="A26" s="110"/>
      <c r="B26" s="118"/>
      <c r="C26" s="118"/>
      <c r="D26" s="118"/>
      <c r="K26" s="110"/>
      <c r="L26" s="118"/>
      <c r="M26" s="118"/>
    </row>
    <row r="27" spans="1:13" ht="11.25">
      <c r="A27" s="110"/>
      <c r="B27" s="118"/>
      <c r="C27" s="118"/>
      <c r="D27" s="118"/>
      <c r="K27" s="110"/>
      <c r="L27" s="118"/>
      <c r="M27" s="118"/>
    </row>
    <row r="28" spans="11:13" ht="11.25">
      <c r="K28" s="110"/>
      <c r="L28" s="118"/>
      <c r="M28" s="118"/>
    </row>
  </sheetData>
  <mergeCells count="6">
    <mergeCell ref="A1:M1"/>
    <mergeCell ref="A3:A4"/>
    <mergeCell ref="B3:B4"/>
    <mergeCell ref="A16:B16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6" r:id="rId1"/>
  <rowBreaks count="1" manualBreakCount="1">
    <brk id="16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9"/>
  <sheetViews>
    <sheetView zoomScale="85" zoomScaleNormal="85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0" sqref="J10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2.875" style="1" customWidth="1"/>
    <col min="12" max="12" width="13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18" t="s">
        <v>219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11.75" customHeight="1">
      <c r="A3" s="214" t="s">
        <v>3</v>
      </c>
      <c r="B3" s="212" t="s">
        <v>102</v>
      </c>
      <c r="C3" s="27" t="s">
        <v>118</v>
      </c>
      <c r="D3" s="26"/>
      <c r="E3" s="26"/>
      <c r="F3" s="35" t="s">
        <v>194</v>
      </c>
      <c r="G3" s="35" t="s">
        <v>195</v>
      </c>
      <c r="H3" s="35" t="s">
        <v>196</v>
      </c>
      <c r="I3" s="88" t="s">
        <v>131</v>
      </c>
      <c r="J3" s="88" t="s">
        <v>24</v>
      </c>
      <c r="K3" s="215" t="s">
        <v>15</v>
      </c>
      <c r="L3" s="215" t="s">
        <v>63</v>
      </c>
      <c r="M3" s="6" t="s">
        <v>6</v>
      </c>
    </row>
    <row r="4" spans="1:13" s="10" customFormat="1" ht="56.25" customHeight="1">
      <c r="A4" s="214"/>
      <c r="B4" s="212"/>
      <c r="C4" s="8" t="s">
        <v>119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89" t="s">
        <v>64</v>
      </c>
      <c r="J4" s="27" t="s">
        <v>62</v>
      </c>
      <c r="K4" s="217"/>
      <c r="L4" s="217"/>
      <c r="M4" s="9"/>
    </row>
    <row r="5" spans="1:13" s="10" customFormat="1" ht="13.5" customHeight="1">
      <c r="A5" s="41">
        <v>1</v>
      </c>
      <c r="B5" s="35">
        <v>2</v>
      </c>
      <c r="C5" s="8">
        <v>3</v>
      </c>
      <c r="D5" s="7"/>
      <c r="E5" s="7"/>
      <c r="F5" s="41">
        <v>4</v>
      </c>
      <c r="G5" s="41">
        <v>5</v>
      </c>
      <c r="H5" s="41">
        <v>6</v>
      </c>
      <c r="I5" s="89">
        <v>7</v>
      </c>
      <c r="J5" s="27" t="s">
        <v>56</v>
      </c>
      <c r="K5" s="8">
        <v>9</v>
      </c>
      <c r="L5" s="8">
        <v>10</v>
      </c>
      <c r="M5" s="9">
        <v>11</v>
      </c>
    </row>
    <row r="6" spans="1:13" ht="22.5">
      <c r="A6" s="162">
        <v>1</v>
      </c>
      <c r="B6" s="40" t="s">
        <v>170</v>
      </c>
      <c r="C6" s="90">
        <v>0</v>
      </c>
      <c r="D6" s="91"/>
      <c r="E6" s="91"/>
      <c r="F6" s="174">
        <v>5178.6</v>
      </c>
      <c r="G6" s="12">
        <v>46.7</v>
      </c>
      <c r="H6" s="46">
        <v>1630.9</v>
      </c>
      <c r="I6" s="92">
        <f aca="true" t="shared" si="0" ref="I6:I15">F6-G6-H6</f>
        <v>3501.0000000000005</v>
      </c>
      <c r="J6" s="157">
        <f aca="true" t="shared" si="1" ref="J6:J15">C6/I6*100</f>
        <v>0</v>
      </c>
      <c r="K6" s="93">
        <v>1</v>
      </c>
      <c r="L6" s="13">
        <v>0.75</v>
      </c>
      <c r="M6" s="13">
        <f aca="true" t="shared" si="2" ref="M6:M15">K6*L6</f>
        <v>0.75</v>
      </c>
    </row>
    <row r="7" spans="1:13" ht="22.5">
      <c r="A7" s="162">
        <v>2</v>
      </c>
      <c r="B7" s="40" t="s">
        <v>169</v>
      </c>
      <c r="C7" s="90">
        <v>0</v>
      </c>
      <c r="D7" s="91"/>
      <c r="E7" s="91"/>
      <c r="F7" s="175">
        <v>1849.7</v>
      </c>
      <c r="G7" s="12">
        <v>46.7</v>
      </c>
      <c r="H7" s="46">
        <v>159.5</v>
      </c>
      <c r="I7" s="92">
        <f t="shared" si="0"/>
        <v>1643.5</v>
      </c>
      <c r="J7" s="157">
        <f t="shared" si="1"/>
        <v>0</v>
      </c>
      <c r="K7" s="93">
        <v>1</v>
      </c>
      <c r="L7" s="13">
        <v>0.75</v>
      </c>
      <c r="M7" s="13">
        <f t="shared" si="2"/>
        <v>0.75</v>
      </c>
    </row>
    <row r="8" spans="1:13" ht="22.5">
      <c r="A8" s="162">
        <v>3</v>
      </c>
      <c r="B8" s="40" t="s">
        <v>179</v>
      </c>
      <c r="C8" s="90">
        <v>0</v>
      </c>
      <c r="D8" s="91"/>
      <c r="E8" s="91"/>
      <c r="F8" s="175">
        <v>2691.9</v>
      </c>
      <c r="G8" s="12">
        <v>46.7</v>
      </c>
      <c r="H8" s="46">
        <v>1034.5</v>
      </c>
      <c r="I8" s="92">
        <f t="shared" si="0"/>
        <v>1610.7000000000003</v>
      </c>
      <c r="J8" s="157">
        <f t="shared" si="1"/>
        <v>0</v>
      </c>
      <c r="K8" s="93">
        <v>1</v>
      </c>
      <c r="L8" s="13">
        <v>0.75</v>
      </c>
      <c r="M8" s="13">
        <f t="shared" si="2"/>
        <v>0.75</v>
      </c>
    </row>
    <row r="9" spans="1:13" ht="22.5">
      <c r="A9" s="162">
        <v>4</v>
      </c>
      <c r="B9" s="40" t="s">
        <v>172</v>
      </c>
      <c r="C9" s="90">
        <v>0</v>
      </c>
      <c r="D9" s="91"/>
      <c r="E9" s="91"/>
      <c r="F9" s="175">
        <v>3950</v>
      </c>
      <c r="G9" s="12">
        <v>789.2</v>
      </c>
      <c r="H9" s="46">
        <v>1203.1</v>
      </c>
      <c r="I9" s="92">
        <f t="shared" si="0"/>
        <v>1957.7000000000003</v>
      </c>
      <c r="J9" s="157">
        <f t="shared" si="1"/>
        <v>0</v>
      </c>
      <c r="K9" s="93">
        <v>1</v>
      </c>
      <c r="L9" s="13">
        <v>0.75</v>
      </c>
      <c r="M9" s="13">
        <f t="shared" si="2"/>
        <v>0.75</v>
      </c>
    </row>
    <row r="10" spans="1:13" ht="22.5">
      <c r="A10" s="162">
        <v>5</v>
      </c>
      <c r="B10" s="40" t="s">
        <v>173</v>
      </c>
      <c r="C10" s="90">
        <v>0</v>
      </c>
      <c r="D10" s="91"/>
      <c r="E10" s="91"/>
      <c r="F10" s="175">
        <v>4484.2</v>
      </c>
      <c r="G10" s="12">
        <v>116.5</v>
      </c>
      <c r="H10" s="46">
        <v>1213</v>
      </c>
      <c r="I10" s="92">
        <f t="shared" si="0"/>
        <v>3154.7</v>
      </c>
      <c r="J10" s="157">
        <f t="shared" si="1"/>
        <v>0</v>
      </c>
      <c r="K10" s="93">
        <v>1</v>
      </c>
      <c r="L10" s="13">
        <v>0.75</v>
      </c>
      <c r="M10" s="13">
        <f t="shared" si="2"/>
        <v>0.75</v>
      </c>
    </row>
    <row r="11" spans="1:13" ht="22.5">
      <c r="A11" s="162">
        <v>6</v>
      </c>
      <c r="B11" s="40" t="s">
        <v>174</v>
      </c>
      <c r="C11" s="90">
        <v>0</v>
      </c>
      <c r="D11" s="91"/>
      <c r="E11" s="91"/>
      <c r="F11" s="175">
        <v>2787.4</v>
      </c>
      <c r="G11" s="12">
        <v>789.2</v>
      </c>
      <c r="H11" s="46">
        <v>298.5</v>
      </c>
      <c r="I11" s="92">
        <f t="shared" si="0"/>
        <v>1699.7</v>
      </c>
      <c r="J11" s="157">
        <f t="shared" si="1"/>
        <v>0</v>
      </c>
      <c r="K11" s="93">
        <v>1</v>
      </c>
      <c r="L11" s="13">
        <v>0.75</v>
      </c>
      <c r="M11" s="13">
        <f t="shared" si="2"/>
        <v>0.75</v>
      </c>
    </row>
    <row r="12" spans="1:13" ht="22.5">
      <c r="A12" s="162">
        <v>7</v>
      </c>
      <c r="B12" s="40" t="s">
        <v>184</v>
      </c>
      <c r="C12" s="90">
        <v>0</v>
      </c>
      <c r="D12" s="91"/>
      <c r="E12" s="91"/>
      <c r="F12" s="175">
        <v>23247</v>
      </c>
      <c r="G12" s="12">
        <v>3203.7</v>
      </c>
      <c r="H12" s="46">
        <v>3753.9</v>
      </c>
      <c r="I12" s="92">
        <f t="shared" si="0"/>
        <v>16289.4</v>
      </c>
      <c r="J12" s="157">
        <f t="shared" si="1"/>
        <v>0</v>
      </c>
      <c r="K12" s="93">
        <v>1</v>
      </c>
      <c r="L12" s="13">
        <v>0.75</v>
      </c>
      <c r="M12" s="13">
        <f t="shared" si="2"/>
        <v>0.75</v>
      </c>
    </row>
    <row r="13" spans="1:13" ht="22.5">
      <c r="A13" s="162">
        <v>8</v>
      </c>
      <c r="B13" s="40" t="s">
        <v>176</v>
      </c>
      <c r="C13" s="90">
        <v>0</v>
      </c>
      <c r="D13" s="91"/>
      <c r="E13" s="91"/>
      <c r="F13" s="175">
        <v>2703.1</v>
      </c>
      <c r="G13" s="12">
        <v>46.7</v>
      </c>
      <c r="H13" s="46">
        <v>662.7</v>
      </c>
      <c r="I13" s="92">
        <f t="shared" si="0"/>
        <v>1993.7</v>
      </c>
      <c r="J13" s="157">
        <f t="shared" si="1"/>
        <v>0</v>
      </c>
      <c r="K13" s="93">
        <v>1</v>
      </c>
      <c r="L13" s="13">
        <v>0.75</v>
      </c>
      <c r="M13" s="13">
        <f t="shared" si="2"/>
        <v>0.75</v>
      </c>
    </row>
    <row r="14" spans="1:13" ht="22.5">
      <c r="A14" s="162">
        <v>9</v>
      </c>
      <c r="B14" s="40" t="s">
        <v>177</v>
      </c>
      <c r="C14" s="90">
        <v>0</v>
      </c>
      <c r="D14" s="91"/>
      <c r="E14" s="91"/>
      <c r="F14" s="175">
        <v>6610.3</v>
      </c>
      <c r="G14" s="12">
        <v>2344</v>
      </c>
      <c r="H14" s="46">
        <v>751</v>
      </c>
      <c r="I14" s="92">
        <f t="shared" si="0"/>
        <v>3515.3</v>
      </c>
      <c r="J14" s="157">
        <f t="shared" si="1"/>
        <v>0</v>
      </c>
      <c r="K14" s="93">
        <v>1</v>
      </c>
      <c r="L14" s="13">
        <v>0.75</v>
      </c>
      <c r="M14" s="13">
        <f t="shared" si="2"/>
        <v>0.75</v>
      </c>
    </row>
    <row r="15" spans="1:13" ht="22.5">
      <c r="A15" s="162">
        <v>10</v>
      </c>
      <c r="B15" s="40" t="s">
        <v>178</v>
      </c>
      <c r="C15" s="90">
        <v>0</v>
      </c>
      <c r="D15" s="91"/>
      <c r="E15" s="91"/>
      <c r="F15" s="176">
        <v>2068.1</v>
      </c>
      <c r="G15" s="12">
        <v>46.7</v>
      </c>
      <c r="H15" s="46">
        <v>149.6</v>
      </c>
      <c r="I15" s="92">
        <f t="shared" si="0"/>
        <v>1871.8</v>
      </c>
      <c r="J15" s="157">
        <f t="shared" si="1"/>
        <v>0</v>
      </c>
      <c r="K15" s="93">
        <v>1</v>
      </c>
      <c r="L15" s="13">
        <v>0.75</v>
      </c>
      <c r="M15" s="13">
        <f t="shared" si="2"/>
        <v>0.75</v>
      </c>
    </row>
    <row r="16" spans="1:13" ht="11.25">
      <c r="A16" s="212" t="s">
        <v>65</v>
      </c>
      <c r="B16" s="213"/>
      <c r="C16" s="18">
        <f aca="true" t="shared" si="3" ref="C16:H16">SUM(C6:C15)</f>
        <v>0</v>
      </c>
      <c r="D16" s="18">
        <f t="shared" si="3"/>
        <v>0</v>
      </c>
      <c r="E16" s="18">
        <f t="shared" si="3"/>
        <v>0</v>
      </c>
      <c r="F16" s="18">
        <f t="shared" si="3"/>
        <v>55570.3</v>
      </c>
      <c r="G16" s="18">
        <f t="shared" si="3"/>
        <v>7476.099999999999</v>
      </c>
      <c r="H16" s="18">
        <f t="shared" si="3"/>
        <v>10856.7</v>
      </c>
      <c r="I16" s="18">
        <f>SUM(I6:I15)</f>
        <v>37237.50000000001</v>
      </c>
      <c r="J16" s="94" t="s">
        <v>8</v>
      </c>
      <c r="K16" s="95" t="s">
        <v>8</v>
      </c>
      <c r="L16" s="19">
        <v>0.75</v>
      </c>
      <c r="M16" s="52" t="s">
        <v>8</v>
      </c>
    </row>
    <row r="17" spans="1:11" s="24" customFormat="1" ht="11.25">
      <c r="A17" s="20"/>
      <c r="B17" s="21"/>
      <c r="C17" s="21"/>
      <c r="D17" s="22"/>
      <c r="E17" s="22"/>
      <c r="F17" s="22"/>
      <c r="G17" s="22"/>
      <c r="H17" s="22"/>
      <c r="I17" s="25"/>
      <c r="J17" s="21"/>
      <c r="K17" s="23"/>
    </row>
    <row r="18" spans="1:11" s="24" customFormat="1" ht="11.25">
      <c r="A18" s="20"/>
      <c r="B18" s="21"/>
      <c r="C18" s="21"/>
      <c r="D18" s="22"/>
      <c r="E18" s="22"/>
      <c r="F18" s="22"/>
      <c r="G18" s="22"/>
      <c r="H18" s="22"/>
      <c r="I18" s="25"/>
      <c r="J18" s="21"/>
      <c r="K18" s="23"/>
    </row>
    <row r="19" spans="1:11" s="24" customFormat="1" ht="11.25">
      <c r="A19" s="20"/>
      <c r="B19" s="21"/>
      <c r="C19" s="21"/>
      <c r="D19" s="22"/>
      <c r="E19" s="22"/>
      <c r="F19" s="22"/>
      <c r="G19" s="22"/>
      <c r="H19" s="22"/>
      <c r="I19" s="25"/>
      <c r="J19" s="21"/>
      <c r="K19" s="23"/>
    </row>
    <row r="20" spans="1:11" s="24" customFormat="1" ht="11.25">
      <c r="A20" s="20"/>
      <c r="B20" s="21"/>
      <c r="C20" s="21"/>
      <c r="D20" s="22"/>
      <c r="E20" s="22"/>
      <c r="F20" s="22"/>
      <c r="G20" s="22"/>
      <c r="H20" s="22"/>
      <c r="I20" s="25"/>
      <c r="J20" s="25"/>
      <c r="K20" s="23"/>
    </row>
    <row r="21" spans="1:11" s="24" customFormat="1" ht="11.25">
      <c r="A21" s="20"/>
      <c r="B21" s="21"/>
      <c r="C21" s="21"/>
      <c r="D21" s="22"/>
      <c r="E21" s="22"/>
      <c r="F21" s="22"/>
      <c r="G21" s="22"/>
      <c r="H21" s="22"/>
      <c r="I21" s="25"/>
      <c r="J21" s="21"/>
      <c r="K21" s="23"/>
    </row>
    <row r="22" spans="1:11" s="24" customFormat="1" ht="11.25">
      <c r="A22" s="20"/>
      <c r="B22" s="21"/>
      <c r="C22" s="21"/>
      <c r="D22" s="22"/>
      <c r="E22" s="22"/>
      <c r="F22" s="22"/>
      <c r="G22" s="22"/>
      <c r="H22" s="22"/>
      <c r="I22" s="25"/>
      <c r="J22" s="21"/>
      <c r="K22" s="23"/>
    </row>
    <row r="23" spans="1:11" s="24" customFormat="1" ht="11.25">
      <c r="A23" s="20"/>
      <c r="B23" s="21"/>
      <c r="C23" s="21"/>
      <c r="D23" s="22"/>
      <c r="E23" s="22"/>
      <c r="F23" s="22"/>
      <c r="G23" s="22"/>
      <c r="H23" s="22"/>
      <c r="I23" s="25"/>
      <c r="J23" s="21"/>
      <c r="K23" s="23"/>
    </row>
    <row r="24" spans="1:11" s="24" customFormat="1" ht="11.25">
      <c r="A24" s="23"/>
      <c r="D24" s="22"/>
      <c r="E24" s="22"/>
      <c r="F24" s="22"/>
      <c r="G24" s="22"/>
      <c r="H24" s="22"/>
      <c r="I24" s="25"/>
      <c r="K24" s="23"/>
    </row>
    <row r="25" spans="1:11" s="24" customFormat="1" ht="11.25">
      <c r="A25" s="23"/>
      <c r="D25" s="22"/>
      <c r="E25" s="22"/>
      <c r="F25" s="22"/>
      <c r="G25" s="22"/>
      <c r="H25" s="22"/>
      <c r="I25" s="25"/>
      <c r="K25" s="23"/>
    </row>
    <row r="26" spans="1:11" s="24" customFormat="1" ht="11.25">
      <c r="A26" s="23"/>
      <c r="D26" s="22"/>
      <c r="E26" s="22"/>
      <c r="F26" s="22"/>
      <c r="G26" s="22"/>
      <c r="H26" s="22"/>
      <c r="I26" s="25"/>
      <c r="K26" s="23"/>
    </row>
    <row r="27" spans="1:11" s="24" customFormat="1" ht="11.25">
      <c r="A27" s="23"/>
      <c r="I27" s="96"/>
      <c r="K27" s="23"/>
    </row>
    <row r="28" spans="1:11" s="24" customFormat="1" ht="11.25">
      <c r="A28" s="23"/>
      <c r="I28" s="96"/>
      <c r="K28" s="23"/>
    </row>
    <row r="29" ht="11.25">
      <c r="I29" s="97"/>
    </row>
    <row r="30" ht="11.25">
      <c r="I30" s="97"/>
    </row>
    <row r="31" ht="11.25">
      <c r="I31" s="97"/>
    </row>
    <row r="32" ht="11.25">
      <c r="I32" s="97"/>
    </row>
    <row r="33" ht="11.25">
      <c r="I33" s="97"/>
    </row>
    <row r="34" ht="11.25">
      <c r="I34" s="97"/>
    </row>
    <row r="35" ht="11.25">
      <c r="I35" s="97"/>
    </row>
    <row r="36" ht="11.25">
      <c r="I36" s="97"/>
    </row>
    <row r="37" ht="11.25">
      <c r="I37" s="97"/>
    </row>
    <row r="38" ht="11.25">
      <c r="I38" s="97"/>
    </row>
    <row r="39" ht="11.25">
      <c r="I39" s="97"/>
    </row>
    <row r="40" ht="11.25">
      <c r="I40" s="97"/>
    </row>
    <row r="41" ht="11.25">
      <c r="I41" s="97"/>
    </row>
    <row r="42" ht="11.25">
      <c r="I42" s="97"/>
    </row>
    <row r="43" ht="11.25">
      <c r="I43" s="97"/>
    </row>
    <row r="44" ht="11.25">
      <c r="I44" s="97"/>
    </row>
    <row r="45" ht="11.25">
      <c r="I45" s="97"/>
    </row>
    <row r="46" ht="11.25">
      <c r="I46" s="97"/>
    </row>
    <row r="47" ht="11.25">
      <c r="I47" s="97"/>
    </row>
    <row r="48" ht="11.25">
      <c r="I48" s="97"/>
    </row>
    <row r="49" ht="11.25">
      <c r="I49" s="97"/>
    </row>
    <row r="50" ht="11.25">
      <c r="I50" s="97"/>
    </row>
    <row r="51" ht="11.25">
      <c r="I51" s="97"/>
    </row>
    <row r="52" ht="11.25">
      <c r="I52" s="97"/>
    </row>
    <row r="53" ht="11.25">
      <c r="I53" s="97"/>
    </row>
    <row r="54" ht="11.25">
      <c r="I54" s="97"/>
    </row>
    <row r="55" ht="11.25">
      <c r="I55" s="97"/>
    </row>
    <row r="56" ht="11.25">
      <c r="I56" s="97"/>
    </row>
    <row r="57" ht="11.25">
      <c r="I57" s="97"/>
    </row>
    <row r="58" ht="11.25">
      <c r="I58" s="97"/>
    </row>
    <row r="59" ht="11.25">
      <c r="I59" s="97"/>
    </row>
    <row r="60" ht="11.25">
      <c r="I60" s="97"/>
    </row>
    <row r="61" ht="11.25">
      <c r="I61" s="97"/>
    </row>
    <row r="62" ht="11.25">
      <c r="I62" s="97"/>
    </row>
    <row r="63" ht="11.25">
      <c r="I63" s="97"/>
    </row>
    <row r="64" ht="11.25">
      <c r="I64" s="97"/>
    </row>
    <row r="65" ht="11.25">
      <c r="I65" s="97"/>
    </row>
    <row r="66" ht="11.25">
      <c r="I66" s="97"/>
    </row>
    <row r="67" ht="11.25">
      <c r="I67" s="97"/>
    </row>
    <row r="68" ht="11.25">
      <c r="I68" s="97"/>
    </row>
    <row r="69" ht="11.25">
      <c r="I69" s="97"/>
    </row>
    <row r="70" ht="11.25">
      <c r="I70" s="97"/>
    </row>
    <row r="71" ht="11.25">
      <c r="I71" s="97"/>
    </row>
    <row r="72" ht="11.25">
      <c r="I72" s="97"/>
    </row>
    <row r="73" ht="11.25">
      <c r="I73" s="97"/>
    </row>
    <row r="74" ht="11.25">
      <c r="I74" s="97"/>
    </row>
    <row r="75" ht="11.25">
      <c r="I75" s="97"/>
    </row>
    <row r="76" ht="11.25">
      <c r="I76" s="97"/>
    </row>
    <row r="77" ht="11.25">
      <c r="I77" s="97"/>
    </row>
    <row r="78" ht="11.25">
      <c r="I78" s="97"/>
    </row>
    <row r="79" ht="11.25">
      <c r="I79" s="97"/>
    </row>
    <row r="80" ht="11.25">
      <c r="I80" s="97"/>
    </row>
    <row r="81" ht="11.25">
      <c r="I81" s="97"/>
    </row>
    <row r="82" ht="11.25">
      <c r="I82" s="97"/>
    </row>
    <row r="83" ht="11.25">
      <c r="I83" s="97"/>
    </row>
    <row r="84" ht="11.25">
      <c r="I84" s="97"/>
    </row>
    <row r="85" ht="11.25">
      <c r="I85" s="97"/>
    </row>
    <row r="86" ht="11.25">
      <c r="I86" s="97"/>
    </row>
    <row r="87" ht="11.25">
      <c r="I87" s="97"/>
    </row>
    <row r="88" ht="11.25">
      <c r="I88" s="97"/>
    </row>
    <row r="89" ht="11.25">
      <c r="I89" s="97"/>
    </row>
    <row r="90" ht="11.25">
      <c r="I90" s="97"/>
    </row>
    <row r="91" ht="11.25">
      <c r="I91" s="97"/>
    </row>
    <row r="92" ht="11.25">
      <c r="I92" s="97"/>
    </row>
    <row r="93" ht="11.25">
      <c r="I93" s="97"/>
    </row>
    <row r="94" ht="11.25">
      <c r="I94" s="97"/>
    </row>
    <row r="95" ht="11.25">
      <c r="I95" s="97"/>
    </row>
    <row r="96" ht="11.25">
      <c r="I96" s="97"/>
    </row>
    <row r="97" ht="11.25">
      <c r="I97" s="97"/>
    </row>
    <row r="98" ht="11.25">
      <c r="I98" s="97"/>
    </row>
    <row r="99" ht="11.25">
      <c r="I99" s="97"/>
    </row>
    <row r="100" ht="11.25">
      <c r="I100" s="97"/>
    </row>
    <row r="101" ht="11.25">
      <c r="I101" s="97"/>
    </row>
    <row r="102" ht="11.25">
      <c r="I102" s="97"/>
    </row>
    <row r="103" ht="11.25">
      <c r="I103" s="97"/>
    </row>
    <row r="104" ht="11.25">
      <c r="I104" s="97"/>
    </row>
    <row r="105" ht="11.25">
      <c r="I105" s="97"/>
    </row>
    <row r="106" ht="11.25">
      <c r="I106" s="97"/>
    </row>
    <row r="107" ht="11.25">
      <c r="I107" s="97"/>
    </row>
    <row r="108" ht="11.25">
      <c r="I108" s="97"/>
    </row>
    <row r="109" ht="11.25">
      <c r="I109" s="97"/>
    </row>
    <row r="110" ht="11.25">
      <c r="I110" s="97"/>
    </row>
    <row r="111" ht="11.25">
      <c r="I111" s="97"/>
    </row>
    <row r="112" ht="11.25">
      <c r="I112" s="97"/>
    </row>
    <row r="113" ht="11.25">
      <c r="I113" s="97"/>
    </row>
    <row r="114" ht="11.25">
      <c r="I114" s="97"/>
    </row>
    <row r="115" ht="11.25">
      <c r="I115" s="97"/>
    </row>
    <row r="116" ht="11.25">
      <c r="I116" s="97"/>
    </row>
    <row r="117" ht="11.25">
      <c r="I117" s="97"/>
    </row>
    <row r="118" ht="11.25">
      <c r="I118" s="97"/>
    </row>
    <row r="119" ht="11.25">
      <c r="I119" s="97"/>
    </row>
    <row r="120" ht="11.25">
      <c r="I120" s="97"/>
    </row>
    <row r="121" ht="11.25">
      <c r="I121" s="97"/>
    </row>
    <row r="122" ht="11.25">
      <c r="I122" s="97"/>
    </row>
    <row r="123" ht="11.25">
      <c r="I123" s="97"/>
    </row>
    <row r="124" ht="11.25">
      <c r="I124" s="97"/>
    </row>
    <row r="125" ht="11.25">
      <c r="I125" s="97"/>
    </row>
    <row r="126" ht="11.25">
      <c r="I126" s="97"/>
    </row>
    <row r="127" ht="11.25">
      <c r="I127" s="97"/>
    </row>
    <row r="128" ht="11.25">
      <c r="I128" s="97"/>
    </row>
    <row r="129" ht="11.25">
      <c r="I129" s="97"/>
    </row>
    <row r="130" ht="11.25">
      <c r="I130" s="97"/>
    </row>
    <row r="131" ht="11.25">
      <c r="I131" s="97"/>
    </row>
    <row r="132" ht="11.25">
      <c r="I132" s="97"/>
    </row>
    <row r="133" ht="11.25">
      <c r="I133" s="97"/>
    </row>
    <row r="134" ht="11.25">
      <c r="I134" s="97"/>
    </row>
    <row r="135" ht="11.25">
      <c r="I135" s="97"/>
    </row>
    <row r="136" ht="11.25">
      <c r="I136" s="97"/>
    </row>
    <row r="137" ht="11.25">
      <c r="I137" s="97"/>
    </row>
    <row r="138" ht="11.25">
      <c r="I138" s="97"/>
    </row>
    <row r="139" ht="11.25">
      <c r="I139" s="97"/>
    </row>
    <row r="140" ht="11.25">
      <c r="I140" s="97"/>
    </row>
    <row r="141" ht="11.25">
      <c r="I141" s="97"/>
    </row>
    <row r="142" ht="11.25">
      <c r="I142" s="97"/>
    </row>
    <row r="143" ht="11.25">
      <c r="I143" s="97"/>
    </row>
    <row r="144" ht="11.25">
      <c r="I144" s="97"/>
    </row>
    <row r="145" ht="11.25">
      <c r="I145" s="97"/>
    </row>
    <row r="146" ht="11.25">
      <c r="I146" s="97"/>
    </row>
    <row r="147" ht="11.25">
      <c r="I147" s="97"/>
    </row>
    <row r="148" ht="11.25">
      <c r="I148" s="97"/>
    </row>
    <row r="149" ht="11.25">
      <c r="I149" s="97"/>
    </row>
    <row r="150" ht="11.25">
      <c r="I150" s="97"/>
    </row>
    <row r="151" ht="11.25">
      <c r="I151" s="97"/>
    </row>
    <row r="152" ht="11.25">
      <c r="I152" s="97"/>
    </row>
    <row r="153" ht="11.25">
      <c r="I153" s="97"/>
    </row>
    <row r="154" ht="11.25">
      <c r="I154" s="97"/>
    </row>
    <row r="155" ht="11.25">
      <c r="I155" s="97"/>
    </row>
    <row r="156" ht="11.25">
      <c r="I156" s="97"/>
    </row>
    <row r="157" ht="11.25">
      <c r="I157" s="97"/>
    </row>
    <row r="158" ht="11.25">
      <c r="I158" s="97"/>
    </row>
    <row r="159" ht="11.25">
      <c r="I159" s="97"/>
    </row>
    <row r="160" ht="11.25">
      <c r="I160" s="97"/>
    </row>
    <row r="161" ht="11.25">
      <c r="I161" s="97"/>
    </row>
    <row r="162" ht="11.25">
      <c r="I162" s="97"/>
    </row>
    <row r="163" ht="11.25">
      <c r="I163" s="97"/>
    </row>
    <row r="164" ht="11.25">
      <c r="I164" s="97"/>
    </row>
    <row r="165" ht="11.25">
      <c r="I165" s="97"/>
    </row>
    <row r="166" ht="11.25">
      <c r="I166" s="97"/>
    </row>
    <row r="167" ht="11.25">
      <c r="I167" s="97"/>
    </row>
    <row r="168" ht="11.25">
      <c r="I168" s="97"/>
    </row>
    <row r="169" ht="11.25">
      <c r="I169" s="97"/>
    </row>
    <row r="170" ht="11.25">
      <c r="I170" s="97"/>
    </row>
    <row r="171" ht="11.25">
      <c r="I171" s="97"/>
    </row>
    <row r="172" ht="11.25">
      <c r="I172" s="97"/>
    </row>
    <row r="173" ht="11.25">
      <c r="I173" s="97"/>
    </row>
    <row r="174" ht="11.25">
      <c r="I174" s="97"/>
    </row>
    <row r="175" ht="11.25">
      <c r="I175" s="97"/>
    </row>
    <row r="176" ht="11.25">
      <c r="I176" s="97"/>
    </row>
    <row r="177" ht="11.25">
      <c r="I177" s="97"/>
    </row>
    <row r="178" ht="11.25">
      <c r="I178" s="97"/>
    </row>
    <row r="179" ht="11.25">
      <c r="I179" s="97"/>
    </row>
    <row r="180" ht="11.25">
      <c r="I180" s="97"/>
    </row>
    <row r="181" ht="11.25">
      <c r="I181" s="97"/>
    </row>
    <row r="182" ht="11.25">
      <c r="I182" s="97"/>
    </row>
    <row r="183" ht="11.25">
      <c r="I183" s="97"/>
    </row>
    <row r="184" ht="11.25">
      <c r="I184" s="97"/>
    </row>
    <row r="185" ht="11.25">
      <c r="I185" s="97"/>
    </row>
    <row r="186" ht="11.25">
      <c r="I186" s="97"/>
    </row>
    <row r="187" ht="11.25">
      <c r="I187" s="97"/>
    </row>
    <row r="188" ht="11.25">
      <c r="I188" s="97"/>
    </row>
    <row r="189" ht="11.25">
      <c r="I189" s="97"/>
    </row>
    <row r="190" ht="11.25">
      <c r="I190" s="97"/>
    </row>
    <row r="191" ht="11.25">
      <c r="I191" s="97"/>
    </row>
    <row r="192" ht="11.25">
      <c r="I192" s="97"/>
    </row>
    <row r="193" ht="11.25">
      <c r="I193" s="97"/>
    </row>
    <row r="194" ht="11.25">
      <c r="I194" s="97"/>
    </row>
    <row r="195" ht="11.25">
      <c r="I195" s="97"/>
    </row>
    <row r="196" ht="11.25">
      <c r="I196" s="97"/>
    </row>
    <row r="197" ht="11.25">
      <c r="I197" s="97"/>
    </row>
    <row r="198" ht="11.25">
      <c r="I198" s="97"/>
    </row>
    <row r="199" ht="11.25">
      <c r="I199" s="97"/>
    </row>
    <row r="200" ht="11.25">
      <c r="I200" s="97"/>
    </row>
    <row r="201" ht="11.25">
      <c r="I201" s="97"/>
    </row>
    <row r="202" ht="11.25">
      <c r="I202" s="97"/>
    </row>
    <row r="203" ht="11.25">
      <c r="I203" s="97"/>
    </row>
    <row r="204" ht="11.25">
      <c r="I204" s="97"/>
    </row>
    <row r="205" ht="11.25">
      <c r="I205" s="97"/>
    </row>
    <row r="206" ht="11.25">
      <c r="I206" s="97"/>
    </row>
    <row r="207" ht="11.25">
      <c r="I207" s="97"/>
    </row>
    <row r="208" ht="11.25">
      <c r="I208" s="97"/>
    </row>
    <row r="209" ht="11.25">
      <c r="I209" s="97"/>
    </row>
    <row r="210" ht="11.25">
      <c r="I210" s="97"/>
    </row>
    <row r="211" ht="11.25">
      <c r="I211" s="97"/>
    </row>
    <row r="212" ht="11.25">
      <c r="I212" s="97"/>
    </row>
    <row r="213" ht="11.25">
      <c r="I213" s="97"/>
    </row>
    <row r="214" ht="11.25">
      <c r="I214" s="97"/>
    </row>
    <row r="215" ht="11.25">
      <c r="I215" s="97"/>
    </row>
    <row r="216" ht="11.25">
      <c r="I216" s="97"/>
    </row>
    <row r="217" ht="11.25">
      <c r="I217" s="97"/>
    </row>
    <row r="218" ht="11.25">
      <c r="I218" s="97"/>
    </row>
    <row r="219" ht="11.25">
      <c r="I219" s="97"/>
    </row>
    <row r="220" ht="11.25">
      <c r="I220" s="97"/>
    </row>
    <row r="221" ht="11.25">
      <c r="I221" s="97"/>
    </row>
    <row r="222" ht="11.25">
      <c r="I222" s="97"/>
    </row>
    <row r="223" ht="11.25">
      <c r="I223" s="97"/>
    </row>
    <row r="224" ht="11.25">
      <c r="I224" s="97"/>
    </row>
    <row r="225" ht="11.25">
      <c r="I225" s="97"/>
    </row>
    <row r="226" ht="11.25">
      <c r="I226" s="97"/>
    </row>
    <row r="227" ht="11.25">
      <c r="I227" s="97"/>
    </row>
    <row r="228" ht="11.25">
      <c r="I228" s="97"/>
    </row>
    <row r="229" ht="11.25">
      <c r="I229" s="97"/>
    </row>
    <row r="230" ht="11.25">
      <c r="I230" s="97"/>
    </row>
    <row r="231" ht="11.25">
      <c r="I231" s="97"/>
    </row>
    <row r="232" ht="11.25">
      <c r="I232" s="97"/>
    </row>
    <row r="233" ht="11.25">
      <c r="I233" s="97"/>
    </row>
    <row r="234" ht="11.25">
      <c r="I234" s="97"/>
    </row>
    <row r="235" ht="11.25">
      <c r="I235" s="97"/>
    </row>
    <row r="236" ht="11.25">
      <c r="I236" s="97"/>
    </row>
    <row r="237" ht="11.25">
      <c r="I237" s="97"/>
    </row>
    <row r="238" ht="11.25">
      <c r="I238" s="97"/>
    </row>
    <row r="239" ht="11.25">
      <c r="I239" s="97"/>
    </row>
    <row r="240" ht="11.25">
      <c r="I240" s="97"/>
    </row>
    <row r="241" ht="11.25">
      <c r="I241" s="97"/>
    </row>
    <row r="242" ht="11.25">
      <c r="I242" s="97"/>
    </row>
    <row r="243" ht="11.25">
      <c r="I243" s="97"/>
    </row>
    <row r="244" ht="11.25">
      <c r="I244" s="97"/>
    </row>
    <row r="245" ht="11.25">
      <c r="I245" s="97"/>
    </row>
    <row r="246" ht="11.25">
      <c r="I246" s="97"/>
    </row>
    <row r="247" ht="11.25">
      <c r="I247" s="97"/>
    </row>
    <row r="248" ht="11.25">
      <c r="I248" s="97"/>
    </row>
    <row r="249" ht="11.25">
      <c r="I249" s="97"/>
    </row>
    <row r="250" ht="11.25">
      <c r="I250" s="97"/>
    </row>
    <row r="251" ht="11.25">
      <c r="I251" s="97"/>
    </row>
    <row r="252" ht="11.25">
      <c r="I252" s="97"/>
    </row>
    <row r="253" ht="11.25">
      <c r="I253" s="97"/>
    </row>
    <row r="254" ht="11.25">
      <c r="I254" s="97"/>
    </row>
    <row r="255" ht="11.25">
      <c r="I255" s="97"/>
    </row>
    <row r="256" ht="11.25">
      <c r="I256" s="97"/>
    </row>
    <row r="257" ht="11.25">
      <c r="I257" s="97"/>
    </row>
    <row r="258" ht="11.25">
      <c r="I258" s="97"/>
    </row>
    <row r="259" ht="11.25">
      <c r="I259" s="97"/>
    </row>
    <row r="260" ht="11.25">
      <c r="I260" s="97"/>
    </row>
    <row r="261" ht="11.25">
      <c r="I261" s="97"/>
    </row>
    <row r="262" ht="11.25">
      <c r="I262" s="97"/>
    </row>
    <row r="263" ht="11.25">
      <c r="I263" s="97"/>
    </row>
    <row r="264" ht="11.25">
      <c r="I264" s="97"/>
    </row>
    <row r="265" ht="11.25">
      <c r="I265" s="97"/>
    </row>
    <row r="266" ht="11.25">
      <c r="I266" s="97"/>
    </row>
    <row r="267" ht="11.25">
      <c r="I267" s="97"/>
    </row>
    <row r="268" ht="11.25">
      <c r="I268" s="97"/>
    </row>
    <row r="269" ht="11.25">
      <c r="I269" s="97"/>
    </row>
    <row r="270" ht="11.25">
      <c r="I270" s="97"/>
    </row>
    <row r="271" ht="11.25">
      <c r="I271" s="97"/>
    </row>
    <row r="272" ht="11.25">
      <c r="I272" s="97"/>
    </row>
    <row r="273" ht="11.25">
      <c r="I273" s="97"/>
    </row>
    <row r="274" ht="11.25">
      <c r="I274" s="97"/>
    </row>
    <row r="275" ht="11.25">
      <c r="I275" s="97"/>
    </row>
    <row r="276" ht="11.25">
      <c r="I276" s="97"/>
    </row>
    <row r="277" ht="11.25">
      <c r="I277" s="97"/>
    </row>
    <row r="278" ht="11.25">
      <c r="I278" s="97"/>
    </row>
    <row r="279" ht="11.25">
      <c r="I279" s="97"/>
    </row>
    <row r="280" ht="11.25">
      <c r="I280" s="97"/>
    </row>
    <row r="281" ht="11.25">
      <c r="I281" s="97"/>
    </row>
    <row r="282" ht="11.25">
      <c r="I282" s="97"/>
    </row>
    <row r="283" ht="11.25">
      <c r="I283" s="97"/>
    </row>
    <row r="284" ht="11.25">
      <c r="I284" s="97"/>
    </row>
    <row r="285" ht="11.25">
      <c r="I285" s="97"/>
    </row>
    <row r="286" ht="11.25">
      <c r="I286" s="97"/>
    </row>
    <row r="287" ht="11.25">
      <c r="I287" s="97"/>
    </row>
    <row r="288" ht="11.25">
      <c r="I288" s="97"/>
    </row>
    <row r="289" ht="11.25">
      <c r="I289" s="97"/>
    </row>
    <row r="290" ht="11.25">
      <c r="I290" s="97"/>
    </row>
    <row r="291" ht="11.25">
      <c r="I291" s="97"/>
    </row>
    <row r="292" ht="11.25">
      <c r="I292" s="97"/>
    </row>
    <row r="293" ht="11.25">
      <c r="I293" s="97"/>
    </row>
    <row r="294" ht="11.25">
      <c r="I294" s="97"/>
    </row>
    <row r="295" ht="11.25">
      <c r="I295" s="97"/>
    </row>
    <row r="296" ht="11.25">
      <c r="I296" s="97"/>
    </row>
    <row r="297" ht="11.25">
      <c r="I297" s="97"/>
    </row>
    <row r="298" ht="11.25">
      <c r="I298" s="97"/>
    </row>
    <row r="299" ht="11.25">
      <c r="I299" s="97"/>
    </row>
    <row r="300" ht="11.25">
      <c r="I300" s="97"/>
    </row>
    <row r="301" ht="11.25">
      <c r="I301" s="97"/>
    </row>
    <row r="302" ht="11.25">
      <c r="I302" s="97"/>
    </row>
    <row r="303" ht="11.25">
      <c r="I303" s="97"/>
    </row>
    <row r="304" ht="11.25">
      <c r="I304" s="97"/>
    </row>
    <row r="305" ht="11.25">
      <c r="I305" s="97"/>
    </row>
    <row r="306" ht="11.25">
      <c r="I306" s="97"/>
    </row>
    <row r="307" ht="11.25">
      <c r="I307" s="97"/>
    </row>
    <row r="308" ht="11.25">
      <c r="I308" s="97"/>
    </row>
    <row r="309" ht="11.25">
      <c r="I309" s="97"/>
    </row>
    <row r="310" ht="11.25">
      <c r="I310" s="97"/>
    </row>
    <row r="311" ht="11.25">
      <c r="I311" s="97"/>
    </row>
    <row r="312" ht="11.25">
      <c r="I312" s="97"/>
    </row>
    <row r="313" ht="11.25">
      <c r="I313" s="97"/>
    </row>
    <row r="314" ht="11.25">
      <c r="I314" s="97"/>
    </row>
    <row r="315" ht="11.25">
      <c r="I315" s="97"/>
    </row>
    <row r="316" ht="11.25">
      <c r="I316" s="97"/>
    </row>
    <row r="317" ht="11.25">
      <c r="I317" s="97"/>
    </row>
    <row r="318" ht="11.25">
      <c r="I318" s="97"/>
    </row>
    <row r="319" ht="11.25">
      <c r="I319" s="97"/>
    </row>
    <row r="320" ht="11.25">
      <c r="I320" s="97"/>
    </row>
    <row r="321" ht="11.25">
      <c r="I321" s="97"/>
    </row>
    <row r="322" ht="11.25">
      <c r="I322" s="97"/>
    </row>
    <row r="323" ht="11.25">
      <c r="I323" s="97"/>
    </row>
    <row r="324" ht="11.25">
      <c r="I324" s="97"/>
    </row>
    <row r="325" ht="11.25">
      <c r="I325" s="97"/>
    </row>
    <row r="326" ht="11.25">
      <c r="I326" s="97"/>
    </row>
    <row r="327" ht="11.25">
      <c r="I327" s="97"/>
    </row>
    <row r="328" ht="11.25">
      <c r="I328" s="97"/>
    </row>
    <row r="329" ht="11.25">
      <c r="I329" s="97"/>
    </row>
    <row r="330" ht="11.25">
      <c r="I330" s="97"/>
    </row>
    <row r="331" ht="11.25">
      <c r="I331" s="97"/>
    </row>
    <row r="332" ht="11.25">
      <c r="I332" s="97"/>
    </row>
    <row r="333" ht="11.25">
      <c r="I333" s="97"/>
    </row>
    <row r="334" ht="11.25">
      <c r="I334" s="97"/>
    </row>
    <row r="335" ht="11.25">
      <c r="I335" s="97"/>
    </row>
    <row r="336" ht="11.25">
      <c r="I336" s="97"/>
    </row>
    <row r="337" ht="11.25">
      <c r="I337" s="97"/>
    </row>
    <row r="338" ht="11.25">
      <c r="I338" s="97"/>
    </row>
    <row r="339" ht="11.25">
      <c r="I339" s="97"/>
    </row>
    <row r="340" ht="11.25">
      <c r="I340" s="97"/>
    </row>
    <row r="341" ht="11.25">
      <c r="I341" s="97"/>
    </row>
    <row r="342" ht="11.25">
      <c r="I342" s="97"/>
    </row>
    <row r="343" ht="11.25">
      <c r="I343" s="97"/>
    </row>
    <row r="344" ht="11.25">
      <c r="I344" s="97"/>
    </row>
    <row r="345" ht="11.25">
      <c r="I345" s="97"/>
    </row>
    <row r="346" ht="11.25">
      <c r="I346" s="97"/>
    </row>
    <row r="347" ht="11.25">
      <c r="I347" s="97"/>
    </row>
    <row r="348" ht="11.25">
      <c r="I348" s="97"/>
    </row>
    <row r="349" ht="11.25">
      <c r="I349" s="97"/>
    </row>
    <row r="350" ht="11.25">
      <c r="I350" s="97"/>
    </row>
    <row r="351" ht="11.25">
      <c r="I351" s="97"/>
    </row>
    <row r="352" ht="11.25">
      <c r="I352" s="97"/>
    </row>
    <row r="353" ht="11.25">
      <c r="I353" s="97"/>
    </row>
    <row r="354" ht="11.25">
      <c r="I354" s="97"/>
    </row>
    <row r="355" ht="11.25">
      <c r="I355" s="97"/>
    </row>
    <row r="356" ht="11.25">
      <c r="I356" s="97"/>
    </row>
    <row r="357" ht="11.25">
      <c r="I357" s="97"/>
    </row>
    <row r="358" ht="11.25">
      <c r="I358" s="97"/>
    </row>
    <row r="359" ht="11.25">
      <c r="I359" s="97"/>
    </row>
    <row r="360" ht="11.25">
      <c r="I360" s="97"/>
    </row>
    <row r="361" ht="11.25">
      <c r="I361" s="97"/>
    </row>
    <row r="362" ht="11.25">
      <c r="I362" s="97"/>
    </row>
    <row r="363" ht="11.25">
      <c r="I363" s="97"/>
    </row>
    <row r="364" ht="11.25">
      <c r="I364" s="97"/>
    </row>
    <row r="365" ht="11.25">
      <c r="I365" s="97"/>
    </row>
    <row r="366" ht="11.25">
      <c r="I366" s="97"/>
    </row>
    <row r="367" ht="11.25">
      <c r="I367" s="97"/>
    </row>
    <row r="368" ht="11.25">
      <c r="I368" s="97"/>
    </row>
    <row r="369" ht="11.25">
      <c r="I369" s="97"/>
    </row>
    <row r="370" ht="11.25">
      <c r="I370" s="97"/>
    </row>
    <row r="371" ht="11.25">
      <c r="I371" s="97"/>
    </row>
    <row r="372" ht="11.25">
      <c r="I372" s="97"/>
    </row>
    <row r="373" ht="11.25">
      <c r="I373" s="97"/>
    </row>
    <row r="374" ht="11.25">
      <c r="I374" s="97"/>
    </row>
    <row r="375" ht="11.25">
      <c r="I375" s="97"/>
    </row>
    <row r="376" ht="11.25">
      <c r="I376" s="97"/>
    </row>
    <row r="377" ht="11.25">
      <c r="I377" s="97"/>
    </row>
    <row r="378" ht="11.25">
      <c r="I378" s="97"/>
    </row>
    <row r="379" ht="11.25">
      <c r="I379" s="97"/>
    </row>
    <row r="380" ht="11.25">
      <c r="I380" s="97"/>
    </row>
    <row r="381" ht="11.25">
      <c r="I381" s="97"/>
    </row>
    <row r="382" ht="11.25">
      <c r="I382" s="97"/>
    </row>
    <row r="383" ht="11.25">
      <c r="I383" s="97"/>
    </row>
    <row r="384" ht="11.25">
      <c r="I384" s="97"/>
    </row>
    <row r="385" ht="11.25">
      <c r="I385" s="97"/>
    </row>
    <row r="386" ht="11.25">
      <c r="I386" s="97"/>
    </row>
    <row r="387" ht="11.25">
      <c r="I387" s="97"/>
    </row>
    <row r="388" ht="11.25">
      <c r="I388" s="97"/>
    </row>
    <row r="389" ht="11.25">
      <c r="I389" s="97"/>
    </row>
    <row r="390" ht="11.25">
      <c r="I390" s="97"/>
    </row>
    <row r="391" ht="11.25">
      <c r="I391" s="97"/>
    </row>
    <row r="392" ht="11.25">
      <c r="I392" s="97"/>
    </row>
    <row r="393" ht="11.25">
      <c r="I393" s="97"/>
    </row>
    <row r="394" ht="11.25">
      <c r="I394" s="97"/>
    </row>
    <row r="395" ht="11.25">
      <c r="I395" s="97"/>
    </row>
    <row r="396" ht="11.25">
      <c r="I396" s="97"/>
    </row>
    <row r="397" ht="11.25">
      <c r="I397" s="97"/>
    </row>
    <row r="398" ht="11.25">
      <c r="I398" s="97"/>
    </row>
    <row r="399" ht="11.25">
      <c r="I399" s="97"/>
    </row>
    <row r="400" ht="11.25">
      <c r="I400" s="97"/>
    </row>
    <row r="401" ht="11.25">
      <c r="I401" s="97"/>
    </row>
    <row r="402" ht="11.25">
      <c r="I402" s="97"/>
    </row>
    <row r="403" ht="11.25">
      <c r="I403" s="97"/>
    </row>
    <row r="404" ht="11.25">
      <c r="I404" s="97"/>
    </row>
    <row r="405" ht="11.25">
      <c r="I405" s="97"/>
    </row>
    <row r="406" ht="11.25">
      <c r="I406" s="97"/>
    </row>
    <row r="407" ht="11.25">
      <c r="I407" s="97"/>
    </row>
    <row r="408" ht="11.25">
      <c r="I408" s="97"/>
    </row>
    <row r="409" ht="11.25">
      <c r="I409" s="97"/>
    </row>
    <row r="410" ht="11.25">
      <c r="I410" s="97"/>
    </row>
    <row r="411" ht="11.25">
      <c r="I411" s="97"/>
    </row>
    <row r="412" ht="11.25">
      <c r="I412" s="97"/>
    </row>
    <row r="413" ht="11.25">
      <c r="I413" s="97"/>
    </row>
    <row r="414" ht="11.25">
      <c r="I414" s="97"/>
    </row>
    <row r="415" ht="11.25">
      <c r="I415" s="97"/>
    </row>
    <row r="416" ht="11.25">
      <c r="I416" s="97"/>
    </row>
    <row r="417" ht="11.25">
      <c r="I417" s="97"/>
    </row>
    <row r="418" ht="11.25">
      <c r="I418" s="97"/>
    </row>
    <row r="419" ht="11.25">
      <c r="I419" s="97"/>
    </row>
    <row r="420" ht="11.25">
      <c r="I420" s="97"/>
    </row>
    <row r="421" ht="11.25">
      <c r="I421" s="97"/>
    </row>
    <row r="422" ht="11.25">
      <c r="I422" s="97"/>
    </row>
    <row r="423" ht="11.25">
      <c r="I423" s="97"/>
    </row>
    <row r="424" ht="11.25">
      <c r="I424" s="97"/>
    </row>
    <row r="425" ht="11.25">
      <c r="I425" s="97"/>
    </row>
    <row r="426" ht="11.25">
      <c r="I426" s="97"/>
    </row>
    <row r="427" ht="11.25">
      <c r="I427" s="97"/>
    </row>
    <row r="428" ht="11.25">
      <c r="I428" s="97"/>
    </row>
    <row r="429" ht="11.25">
      <c r="I429" s="97"/>
    </row>
    <row r="430" ht="11.25">
      <c r="I430" s="97"/>
    </row>
    <row r="431" ht="11.25">
      <c r="I431" s="97"/>
    </row>
    <row r="432" ht="11.25">
      <c r="I432" s="97"/>
    </row>
    <row r="433" ht="11.25">
      <c r="I433" s="97"/>
    </row>
    <row r="434" ht="11.25">
      <c r="I434" s="97"/>
    </row>
    <row r="435" ht="11.25">
      <c r="I435" s="97"/>
    </row>
    <row r="436" ht="11.25">
      <c r="I436" s="97"/>
    </row>
    <row r="437" ht="11.25">
      <c r="I437" s="97"/>
    </row>
    <row r="438" ht="11.25">
      <c r="I438" s="97"/>
    </row>
    <row r="439" ht="11.25">
      <c r="I439" s="97"/>
    </row>
    <row r="440" ht="11.25">
      <c r="I440" s="97"/>
    </row>
    <row r="441" ht="11.25">
      <c r="I441" s="97"/>
    </row>
    <row r="442" ht="11.25">
      <c r="I442" s="97"/>
    </row>
    <row r="443" ht="11.25">
      <c r="I443" s="97"/>
    </row>
    <row r="444" ht="11.25">
      <c r="I444" s="97"/>
    </row>
    <row r="445" ht="11.25">
      <c r="I445" s="97"/>
    </row>
    <row r="446" ht="11.25">
      <c r="I446" s="97"/>
    </row>
    <row r="447" ht="11.25">
      <c r="I447" s="97"/>
    </row>
    <row r="448" ht="11.25">
      <c r="I448" s="97"/>
    </row>
    <row r="449" ht="11.25">
      <c r="I449" s="97"/>
    </row>
    <row r="450" ht="11.25">
      <c r="I450" s="97"/>
    </row>
    <row r="451" ht="11.25">
      <c r="I451" s="97"/>
    </row>
    <row r="452" ht="11.25">
      <c r="I452" s="97"/>
    </row>
    <row r="453" ht="11.25">
      <c r="I453" s="97"/>
    </row>
    <row r="454" ht="11.25">
      <c r="I454" s="97"/>
    </row>
    <row r="455" ht="11.25">
      <c r="I455" s="97"/>
    </row>
    <row r="456" ht="11.25">
      <c r="I456" s="97"/>
    </row>
    <row r="457" ht="11.25">
      <c r="I457" s="97"/>
    </row>
    <row r="458" ht="11.25">
      <c r="I458" s="97"/>
    </row>
    <row r="459" ht="11.25">
      <c r="I459" s="97"/>
    </row>
    <row r="460" ht="11.25">
      <c r="I460" s="97"/>
    </row>
    <row r="461" ht="11.25">
      <c r="I461" s="97"/>
    </row>
    <row r="462" ht="11.25">
      <c r="I462" s="97"/>
    </row>
    <row r="463" ht="11.25">
      <c r="I463" s="97"/>
    </row>
    <row r="464" ht="11.25">
      <c r="I464" s="97"/>
    </row>
    <row r="465" ht="11.25">
      <c r="I465" s="97"/>
    </row>
    <row r="466" ht="11.25">
      <c r="I466" s="97"/>
    </row>
    <row r="467" ht="11.25">
      <c r="I467" s="97"/>
    </row>
    <row r="468" ht="11.25">
      <c r="I468" s="97"/>
    </row>
    <row r="469" ht="11.25">
      <c r="I469" s="97"/>
    </row>
    <row r="470" ht="11.25">
      <c r="I470" s="97"/>
    </row>
    <row r="471" ht="11.25">
      <c r="I471" s="97"/>
    </row>
    <row r="472" ht="11.25">
      <c r="I472" s="97"/>
    </row>
    <row r="473" ht="11.25">
      <c r="I473" s="97"/>
    </row>
    <row r="474" ht="11.25">
      <c r="I474" s="97"/>
    </row>
    <row r="475" ht="11.25">
      <c r="I475" s="97"/>
    </row>
    <row r="476" ht="11.25">
      <c r="I476" s="97"/>
    </row>
    <row r="477" ht="11.25">
      <c r="I477" s="97"/>
    </row>
    <row r="478" ht="11.25">
      <c r="I478" s="97"/>
    </row>
    <row r="479" ht="11.25">
      <c r="I479" s="97"/>
    </row>
    <row r="480" ht="11.25">
      <c r="I480" s="97"/>
    </row>
    <row r="481" ht="11.25">
      <c r="I481" s="97"/>
    </row>
    <row r="482" ht="11.25">
      <c r="I482" s="97"/>
    </row>
    <row r="483" ht="11.25">
      <c r="I483" s="97"/>
    </row>
    <row r="484" ht="11.25">
      <c r="I484" s="97"/>
    </row>
    <row r="485" ht="11.25">
      <c r="I485" s="97"/>
    </row>
    <row r="486" ht="11.25">
      <c r="I486" s="97"/>
    </row>
    <row r="487" ht="11.25">
      <c r="I487" s="97"/>
    </row>
    <row r="488" ht="11.25">
      <c r="I488" s="97"/>
    </row>
    <row r="489" ht="11.25">
      <c r="I489" s="97"/>
    </row>
    <row r="490" ht="11.25">
      <c r="I490" s="97"/>
    </row>
    <row r="491" ht="11.25">
      <c r="I491" s="97"/>
    </row>
    <row r="492" ht="11.25">
      <c r="I492" s="97"/>
    </row>
    <row r="493" ht="11.25">
      <c r="I493" s="97"/>
    </row>
    <row r="494" ht="11.25">
      <c r="I494" s="97"/>
    </row>
    <row r="495" ht="11.25">
      <c r="I495" s="97"/>
    </row>
    <row r="496" ht="11.25">
      <c r="I496" s="97"/>
    </row>
    <row r="497" ht="11.25">
      <c r="I497" s="97"/>
    </row>
    <row r="498" ht="11.25">
      <c r="I498" s="97"/>
    </row>
    <row r="499" ht="11.25">
      <c r="I499" s="97"/>
    </row>
    <row r="500" ht="11.25">
      <c r="I500" s="97"/>
    </row>
    <row r="501" ht="11.25">
      <c r="I501" s="97"/>
    </row>
    <row r="502" ht="11.25">
      <c r="I502" s="97"/>
    </row>
    <row r="503" ht="11.25">
      <c r="I503" s="97"/>
    </row>
    <row r="504" ht="11.25">
      <c r="I504" s="97"/>
    </row>
    <row r="505" ht="11.25">
      <c r="I505" s="97"/>
    </row>
    <row r="506" ht="11.25">
      <c r="I506" s="97"/>
    </row>
    <row r="507" ht="11.25">
      <c r="I507" s="97"/>
    </row>
    <row r="508" ht="11.25">
      <c r="I508" s="97"/>
    </row>
    <row r="509" ht="11.25">
      <c r="I509" s="97"/>
    </row>
    <row r="510" ht="11.25">
      <c r="I510" s="97"/>
    </row>
    <row r="511" ht="11.25">
      <c r="I511" s="97"/>
    </row>
    <row r="512" ht="11.25">
      <c r="I512" s="97"/>
    </row>
    <row r="513" ht="11.25">
      <c r="I513" s="97"/>
    </row>
    <row r="514" ht="11.25">
      <c r="I514" s="97"/>
    </row>
    <row r="515" ht="11.25">
      <c r="I515" s="97"/>
    </row>
    <row r="516" ht="11.25">
      <c r="I516" s="97"/>
    </row>
    <row r="517" ht="11.25">
      <c r="I517" s="97"/>
    </row>
    <row r="518" ht="11.25">
      <c r="I518" s="97"/>
    </row>
    <row r="519" ht="11.25">
      <c r="I519" s="97"/>
    </row>
    <row r="520" ht="11.25">
      <c r="I520" s="97"/>
    </row>
    <row r="521" ht="11.25">
      <c r="I521" s="97"/>
    </row>
    <row r="522" ht="11.25">
      <c r="I522" s="97"/>
    </row>
    <row r="523" ht="11.25">
      <c r="I523" s="97"/>
    </row>
    <row r="524" ht="11.25">
      <c r="I524" s="97"/>
    </row>
    <row r="525" ht="11.25">
      <c r="I525" s="97"/>
    </row>
    <row r="526" ht="11.25">
      <c r="I526" s="97"/>
    </row>
    <row r="527" ht="11.25">
      <c r="I527" s="97"/>
    </row>
    <row r="528" ht="11.25">
      <c r="I528" s="97"/>
    </row>
    <row r="529" ht="11.25">
      <c r="I529" s="97"/>
    </row>
    <row r="530" ht="11.25">
      <c r="I530" s="97"/>
    </row>
    <row r="531" ht="11.25">
      <c r="I531" s="97"/>
    </row>
    <row r="532" ht="11.25">
      <c r="I532" s="97"/>
    </row>
    <row r="533" ht="11.25">
      <c r="I533" s="97"/>
    </row>
    <row r="534" ht="11.25">
      <c r="I534" s="97"/>
    </row>
    <row r="535" ht="11.25">
      <c r="I535" s="97"/>
    </row>
    <row r="536" ht="11.25">
      <c r="I536" s="97"/>
    </row>
    <row r="537" ht="11.25">
      <c r="I537" s="97"/>
    </row>
    <row r="538" ht="11.25">
      <c r="I538" s="97"/>
    </row>
    <row r="539" ht="11.25">
      <c r="I539" s="97"/>
    </row>
    <row r="540" ht="11.25">
      <c r="I540" s="97"/>
    </row>
    <row r="541" ht="11.25">
      <c r="I541" s="97"/>
    </row>
    <row r="542" ht="11.25">
      <c r="I542" s="97"/>
    </row>
    <row r="543" ht="11.25">
      <c r="I543" s="97"/>
    </row>
    <row r="544" ht="11.25">
      <c r="I544" s="97"/>
    </row>
    <row r="545" ht="11.25">
      <c r="I545" s="97"/>
    </row>
    <row r="546" ht="11.25">
      <c r="I546" s="97"/>
    </row>
    <row r="547" ht="11.25">
      <c r="I547" s="97"/>
    </row>
    <row r="548" ht="11.25">
      <c r="I548" s="97"/>
    </row>
    <row r="549" ht="11.25">
      <c r="I549" s="97"/>
    </row>
    <row r="550" ht="11.25">
      <c r="I550" s="97"/>
    </row>
    <row r="551" ht="11.25">
      <c r="I551" s="97"/>
    </row>
    <row r="552" ht="11.25">
      <c r="I552" s="97"/>
    </row>
    <row r="553" ht="11.25">
      <c r="I553" s="97"/>
    </row>
    <row r="554" ht="11.25">
      <c r="I554" s="97"/>
    </row>
    <row r="555" ht="11.25">
      <c r="I555" s="97"/>
    </row>
    <row r="556" ht="11.25">
      <c r="I556" s="97"/>
    </row>
    <row r="557" ht="11.25">
      <c r="I557" s="97"/>
    </row>
    <row r="558" ht="11.25">
      <c r="I558" s="97"/>
    </row>
    <row r="559" ht="11.25">
      <c r="I559" s="97"/>
    </row>
    <row r="560" ht="11.25">
      <c r="I560" s="97"/>
    </row>
    <row r="561" ht="11.25">
      <c r="I561" s="97"/>
    </row>
    <row r="562" ht="11.25">
      <c r="I562" s="97"/>
    </row>
    <row r="563" ht="11.25">
      <c r="I563" s="97"/>
    </row>
    <row r="564" ht="11.25">
      <c r="I564" s="97"/>
    </row>
    <row r="565" ht="11.25">
      <c r="I565" s="97"/>
    </row>
    <row r="566" ht="11.25">
      <c r="I566" s="97"/>
    </row>
    <row r="567" ht="11.25">
      <c r="I567" s="97"/>
    </row>
    <row r="568" ht="11.25">
      <c r="I568" s="97"/>
    </row>
    <row r="569" ht="11.25">
      <c r="I569" s="97"/>
    </row>
    <row r="570" ht="11.25">
      <c r="I570" s="97"/>
    </row>
    <row r="571" ht="11.25">
      <c r="I571" s="97"/>
    </row>
    <row r="572" ht="11.25">
      <c r="I572" s="97"/>
    </row>
    <row r="573" ht="11.25">
      <c r="I573" s="97"/>
    </row>
    <row r="574" ht="11.25">
      <c r="I574" s="97"/>
    </row>
    <row r="575" ht="11.25">
      <c r="I575" s="97"/>
    </row>
    <row r="576" ht="11.25">
      <c r="I576" s="97"/>
    </row>
    <row r="577" ht="11.25">
      <c r="I577" s="97"/>
    </row>
    <row r="578" ht="11.25">
      <c r="I578" s="97"/>
    </row>
    <row r="579" ht="11.25">
      <c r="I579" s="97"/>
    </row>
    <row r="580" ht="11.25">
      <c r="I580" s="97"/>
    </row>
    <row r="581" ht="11.25">
      <c r="I581" s="97"/>
    </row>
    <row r="582" ht="11.25">
      <c r="I582" s="97"/>
    </row>
    <row r="583" ht="11.25">
      <c r="I583" s="97"/>
    </row>
    <row r="584" ht="11.25">
      <c r="I584" s="97"/>
    </row>
    <row r="585" ht="11.25">
      <c r="I585" s="97"/>
    </row>
    <row r="586" ht="11.25">
      <c r="I586" s="97"/>
    </row>
    <row r="587" ht="11.25">
      <c r="I587" s="97"/>
    </row>
    <row r="588" ht="11.25">
      <c r="I588" s="97"/>
    </row>
    <row r="589" ht="11.25">
      <c r="I589" s="97"/>
    </row>
    <row r="590" ht="11.25">
      <c r="I590" s="97"/>
    </row>
    <row r="591" ht="11.25">
      <c r="I591" s="97"/>
    </row>
    <row r="592" ht="11.25">
      <c r="I592" s="97"/>
    </row>
    <row r="593" ht="11.25">
      <c r="I593" s="97"/>
    </row>
    <row r="594" ht="11.25">
      <c r="I594" s="97"/>
    </row>
    <row r="595" ht="11.25">
      <c r="I595" s="97"/>
    </row>
    <row r="596" ht="11.25">
      <c r="I596" s="97"/>
    </row>
    <row r="597" ht="11.25">
      <c r="I597" s="97"/>
    </row>
    <row r="598" ht="11.25">
      <c r="I598" s="97"/>
    </row>
    <row r="599" ht="11.25">
      <c r="I599" s="97"/>
    </row>
    <row r="600" ht="11.25">
      <c r="I600" s="97"/>
    </row>
    <row r="601" ht="11.25">
      <c r="I601" s="97"/>
    </row>
    <row r="602" ht="11.25">
      <c r="I602" s="97"/>
    </row>
    <row r="603" ht="11.25">
      <c r="I603" s="97"/>
    </row>
    <row r="604" ht="11.25">
      <c r="I604" s="97"/>
    </row>
    <row r="605" ht="11.25">
      <c r="I605" s="97"/>
    </row>
    <row r="606" ht="11.25">
      <c r="I606" s="97"/>
    </row>
    <row r="607" ht="11.25">
      <c r="I607" s="97"/>
    </row>
    <row r="608" ht="11.25">
      <c r="I608" s="97"/>
    </row>
    <row r="609" ht="11.25">
      <c r="I609" s="97"/>
    </row>
    <row r="610" ht="11.25">
      <c r="I610" s="97"/>
    </row>
    <row r="611" ht="11.25">
      <c r="I611" s="97"/>
    </row>
    <row r="612" ht="11.25">
      <c r="I612" s="97"/>
    </row>
    <row r="613" ht="11.25">
      <c r="I613" s="97"/>
    </row>
    <row r="614" ht="11.25">
      <c r="I614" s="97"/>
    </row>
    <row r="615" ht="11.25">
      <c r="I615" s="97"/>
    </row>
    <row r="616" ht="11.25">
      <c r="I616" s="97"/>
    </row>
    <row r="617" ht="11.25">
      <c r="I617" s="97"/>
    </row>
    <row r="618" ht="11.25">
      <c r="I618" s="97"/>
    </row>
    <row r="619" ht="11.25">
      <c r="I619" s="97"/>
    </row>
    <row r="620" ht="11.25">
      <c r="I620" s="97"/>
    </row>
    <row r="621" ht="11.25">
      <c r="I621" s="97"/>
    </row>
    <row r="622" ht="11.25">
      <c r="I622" s="97"/>
    </row>
    <row r="623" ht="11.25">
      <c r="I623" s="97"/>
    </row>
    <row r="624" ht="11.25">
      <c r="I624" s="97"/>
    </row>
    <row r="625" ht="11.25">
      <c r="I625" s="97"/>
    </row>
    <row r="626" ht="11.25">
      <c r="I626" s="97"/>
    </row>
    <row r="627" ht="11.25">
      <c r="I627" s="97"/>
    </row>
    <row r="628" ht="11.25">
      <c r="I628" s="97"/>
    </row>
    <row r="629" ht="11.25">
      <c r="I629" s="97"/>
    </row>
    <row r="630" ht="11.25">
      <c r="I630" s="97"/>
    </row>
    <row r="631" ht="11.25">
      <c r="I631" s="97"/>
    </row>
    <row r="632" ht="11.25">
      <c r="I632" s="97"/>
    </row>
    <row r="633" ht="11.25">
      <c r="I633" s="97"/>
    </row>
    <row r="634" ht="11.25">
      <c r="I634" s="97"/>
    </row>
    <row r="635" ht="11.25">
      <c r="I635" s="97"/>
    </row>
    <row r="636" ht="11.25">
      <c r="I636" s="97"/>
    </row>
    <row r="637" ht="11.25">
      <c r="I637" s="97"/>
    </row>
    <row r="638" ht="11.25">
      <c r="I638" s="97"/>
    </row>
    <row r="639" ht="11.25">
      <c r="I639" s="97"/>
    </row>
    <row r="640" ht="11.25">
      <c r="I640" s="97"/>
    </row>
    <row r="641" ht="11.25">
      <c r="I641" s="97"/>
    </row>
    <row r="642" ht="11.25">
      <c r="I642" s="97"/>
    </row>
    <row r="643" ht="11.25">
      <c r="I643" s="97"/>
    </row>
    <row r="644" ht="11.25">
      <c r="I644" s="97"/>
    </row>
    <row r="645" ht="11.25">
      <c r="I645" s="97"/>
    </row>
    <row r="646" ht="11.25">
      <c r="I646" s="97"/>
    </row>
    <row r="647" ht="11.25">
      <c r="I647" s="97"/>
    </row>
    <row r="648" ht="11.25">
      <c r="I648" s="97"/>
    </row>
    <row r="649" ht="11.25">
      <c r="I649" s="97"/>
    </row>
    <row r="650" ht="11.25">
      <c r="I650" s="97"/>
    </row>
    <row r="651" ht="11.25">
      <c r="I651" s="97"/>
    </row>
    <row r="652" ht="11.25">
      <c r="I652" s="97"/>
    </row>
    <row r="653" ht="11.25">
      <c r="I653" s="97"/>
    </row>
    <row r="654" ht="11.25">
      <c r="I654" s="97"/>
    </row>
    <row r="655" ht="11.25">
      <c r="I655" s="97"/>
    </row>
    <row r="656" ht="11.25">
      <c r="I656" s="97"/>
    </row>
    <row r="657" ht="11.25">
      <c r="I657" s="97"/>
    </row>
    <row r="658" ht="11.25">
      <c r="I658" s="97"/>
    </row>
    <row r="659" ht="11.25">
      <c r="I659" s="97"/>
    </row>
    <row r="660" ht="11.25">
      <c r="I660" s="97"/>
    </row>
    <row r="661" ht="11.25">
      <c r="I661" s="97"/>
    </row>
    <row r="662" ht="11.25">
      <c r="I662" s="97"/>
    </row>
    <row r="663" ht="11.25">
      <c r="I663" s="97"/>
    </row>
    <row r="664" ht="11.25">
      <c r="I664" s="97"/>
    </row>
    <row r="665" ht="11.25">
      <c r="I665" s="97"/>
    </row>
    <row r="666" ht="11.25">
      <c r="I666" s="97"/>
    </row>
    <row r="667" ht="11.25">
      <c r="I667" s="97"/>
    </row>
    <row r="668" ht="11.25">
      <c r="I668" s="97"/>
    </row>
    <row r="669" ht="11.25">
      <c r="I669" s="97"/>
    </row>
    <row r="670" ht="11.25">
      <c r="I670" s="97"/>
    </row>
    <row r="671" ht="11.25">
      <c r="I671" s="97"/>
    </row>
    <row r="672" ht="11.25">
      <c r="I672" s="97"/>
    </row>
    <row r="673" ht="11.25">
      <c r="I673" s="97"/>
    </row>
    <row r="674" ht="11.25">
      <c r="I674" s="97"/>
    </row>
    <row r="675" ht="11.25">
      <c r="I675" s="97"/>
    </row>
    <row r="676" ht="11.25">
      <c r="I676" s="97"/>
    </row>
    <row r="677" ht="11.25">
      <c r="I677" s="97"/>
    </row>
    <row r="678" ht="11.25">
      <c r="I678" s="97"/>
    </row>
    <row r="679" ht="11.25">
      <c r="I679" s="97"/>
    </row>
    <row r="680" ht="11.25">
      <c r="I680" s="97"/>
    </row>
    <row r="681" ht="11.25">
      <c r="I681" s="97"/>
    </row>
    <row r="682" ht="11.25">
      <c r="I682" s="97"/>
    </row>
    <row r="683" ht="11.25">
      <c r="I683" s="97"/>
    </row>
    <row r="684" ht="11.25">
      <c r="I684" s="97"/>
    </row>
    <row r="685" ht="11.25">
      <c r="I685" s="97"/>
    </row>
    <row r="686" ht="11.25">
      <c r="I686" s="97"/>
    </row>
    <row r="687" ht="11.25">
      <c r="I687" s="97"/>
    </row>
    <row r="688" ht="11.25">
      <c r="I688" s="97"/>
    </row>
    <row r="689" ht="11.25">
      <c r="I689" s="97"/>
    </row>
    <row r="690" ht="11.25">
      <c r="I690" s="97"/>
    </row>
    <row r="691" ht="11.25">
      <c r="I691" s="97"/>
    </row>
    <row r="692" ht="11.25">
      <c r="I692" s="97"/>
    </row>
    <row r="693" ht="11.25">
      <c r="I693" s="97"/>
    </row>
    <row r="694" ht="11.25">
      <c r="I694" s="97"/>
    </row>
    <row r="695" ht="11.25">
      <c r="I695" s="97"/>
    </row>
    <row r="696" ht="11.25">
      <c r="I696" s="97"/>
    </row>
    <row r="697" ht="11.25">
      <c r="I697" s="97"/>
    </row>
    <row r="698" ht="11.25">
      <c r="I698" s="97"/>
    </row>
    <row r="699" ht="11.25">
      <c r="I699" s="97"/>
    </row>
    <row r="700" ht="11.25">
      <c r="I700" s="97"/>
    </row>
    <row r="701" ht="11.25">
      <c r="I701" s="97"/>
    </row>
    <row r="702" ht="11.25">
      <c r="I702" s="97"/>
    </row>
    <row r="703" ht="11.25">
      <c r="I703" s="97"/>
    </row>
    <row r="704" ht="11.25">
      <c r="I704" s="97"/>
    </row>
    <row r="705" ht="11.25">
      <c r="I705" s="97"/>
    </row>
    <row r="706" ht="11.25">
      <c r="I706" s="97"/>
    </row>
    <row r="707" ht="11.25">
      <c r="I707" s="97"/>
    </row>
    <row r="708" ht="11.25">
      <c r="I708" s="97"/>
    </row>
    <row r="709" ht="11.25">
      <c r="I709" s="97"/>
    </row>
    <row r="710" ht="11.25">
      <c r="I710" s="97"/>
    </row>
    <row r="711" ht="11.25">
      <c r="I711" s="97"/>
    </row>
    <row r="712" ht="11.25">
      <c r="I712" s="97"/>
    </row>
    <row r="713" ht="11.25">
      <c r="I713" s="97"/>
    </row>
    <row r="714" ht="11.25">
      <c r="I714" s="97"/>
    </row>
    <row r="715" ht="11.25">
      <c r="I715" s="97"/>
    </row>
    <row r="716" ht="11.25">
      <c r="I716" s="97"/>
    </row>
    <row r="717" ht="11.25">
      <c r="I717" s="97"/>
    </row>
    <row r="718" ht="11.25">
      <c r="I718" s="97"/>
    </row>
    <row r="719" ht="11.25">
      <c r="I719" s="97"/>
    </row>
    <row r="720" ht="11.25">
      <c r="I720" s="97"/>
    </row>
    <row r="721" ht="11.25">
      <c r="I721" s="97"/>
    </row>
    <row r="722" ht="11.25">
      <c r="I722" s="97"/>
    </row>
    <row r="723" ht="11.25">
      <c r="I723" s="97"/>
    </row>
    <row r="724" ht="11.25">
      <c r="I724" s="97"/>
    </row>
    <row r="725" ht="11.25">
      <c r="I725" s="97"/>
    </row>
    <row r="726" ht="11.25">
      <c r="I726" s="97"/>
    </row>
    <row r="727" ht="11.25">
      <c r="I727" s="97"/>
    </row>
    <row r="728" ht="11.25">
      <c r="I728" s="97"/>
    </row>
    <row r="729" ht="11.25">
      <c r="I729" s="97"/>
    </row>
    <row r="730" ht="11.25">
      <c r="I730" s="97"/>
    </row>
    <row r="731" ht="11.25">
      <c r="I731" s="97"/>
    </row>
    <row r="732" ht="11.25">
      <c r="I732" s="97"/>
    </row>
    <row r="733" ht="11.25">
      <c r="I733" s="97"/>
    </row>
    <row r="734" ht="11.25">
      <c r="I734" s="97"/>
    </row>
    <row r="735" ht="11.25">
      <c r="I735" s="97"/>
    </row>
    <row r="736" ht="11.25">
      <c r="I736" s="97"/>
    </row>
    <row r="737" ht="11.25">
      <c r="I737" s="97"/>
    </row>
    <row r="738" ht="11.25">
      <c r="I738" s="97"/>
    </row>
    <row r="739" ht="11.25">
      <c r="I739" s="97"/>
    </row>
    <row r="740" ht="11.25">
      <c r="I740" s="97"/>
    </row>
    <row r="741" ht="11.25">
      <c r="I741" s="97"/>
    </row>
    <row r="742" ht="11.25">
      <c r="I742" s="97"/>
    </row>
    <row r="743" ht="11.25">
      <c r="I743" s="97"/>
    </row>
    <row r="744" ht="11.25">
      <c r="I744" s="97"/>
    </row>
    <row r="745" ht="11.25">
      <c r="I745" s="97"/>
    </row>
    <row r="746" ht="11.25">
      <c r="I746" s="97"/>
    </row>
    <row r="747" ht="11.25">
      <c r="I747" s="97"/>
    </row>
    <row r="748" ht="11.25">
      <c r="I748" s="97"/>
    </row>
    <row r="749" ht="11.25">
      <c r="I749" s="97"/>
    </row>
    <row r="750" ht="11.25">
      <c r="I750" s="97"/>
    </row>
    <row r="751" ht="11.25">
      <c r="I751" s="97"/>
    </row>
    <row r="752" ht="11.25">
      <c r="I752" s="97"/>
    </row>
    <row r="753" ht="11.25">
      <c r="I753" s="97"/>
    </row>
    <row r="754" ht="11.25">
      <c r="I754" s="97"/>
    </row>
    <row r="755" ht="11.25">
      <c r="I755" s="97"/>
    </row>
    <row r="756" ht="11.25">
      <c r="I756" s="97"/>
    </row>
    <row r="757" ht="11.25">
      <c r="I757" s="97"/>
    </row>
    <row r="758" ht="11.25">
      <c r="I758" s="97"/>
    </row>
    <row r="759" ht="11.25">
      <c r="I759" s="97"/>
    </row>
    <row r="760" ht="11.25">
      <c r="I760" s="97"/>
    </row>
    <row r="761" ht="11.25">
      <c r="I761" s="97"/>
    </row>
    <row r="762" ht="11.25">
      <c r="I762" s="97"/>
    </row>
    <row r="763" ht="11.25">
      <c r="I763" s="97"/>
    </row>
    <row r="764" ht="11.25">
      <c r="I764" s="97"/>
    </row>
    <row r="765" ht="11.25">
      <c r="I765" s="97"/>
    </row>
    <row r="766" ht="11.25">
      <c r="I766" s="97"/>
    </row>
    <row r="767" ht="11.25">
      <c r="I767" s="97"/>
    </row>
    <row r="768" ht="11.25">
      <c r="I768" s="97"/>
    </row>
    <row r="769" ht="11.25">
      <c r="I769" s="97"/>
    </row>
    <row r="770" ht="11.25">
      <c r="I770" s="97"/>
    </row>
    <row r="771" ht="11.25">
      <c r="I771" s="97"/>
    </row>
    <row r="772" ht="11.25">
      <c r="I772" s="97"/>
    </row>
    <row r="773" ht="11.25">
      <c r="I773" s="97"/>
    </row>
    <row r="774" ht="11.25">
      <c r="I774" s="97"/>
    </row>
    <row r="775" ht="11.25">
      <c r="I775" s="97"/>
    </row>
    <row r="776" ht="11.25">
      <c r="I776" s="97"/>
    </row>
    <row r="777" ht="11.25">
      <c r="I777" s="97"/>
    </row>
    <row r="778" ht="11.25">
      <c r="I778" s="97"/>
    </row>
    <row r="779" ht="11.25">
      <c r="I779" s="97"/>
    </row>
    <row r="780" ht="11.25">
      <c r="I780" s="97"/>
    </row>
    <row r="781" ht="11.25">
      <c r="I781" s="97"/>
    </row>
    <row r="782" ht="11.25">
      <c r="I782" s="97"/>
    </row>
    <row r="783" ht="11.25">
      <c r="I783" s="97"/>
    </row>
    <row r="784" ht="11.25">
      <c r="I784" s="97"/>
    </row>
    <row r="785" ht="11.25">
      <c r="I785" s="97"/>
    </row>
    <row r="786" ht="11.25">
      <c r="I786" s="97"/>
    </row>
    <row r="787" ht="11.25">
      <c r="I787" s="97"/>
    </row>
    <row r="788" ht="11.25">
      <c r="I788" s="97"/>
    </row>
    <row r="789" ht="11.25">
      <c r="I789" s="97"/>
    </row>
    <row r="790" ht="11.25">
      <c r="I790" s="97"/>
    </row>
    <row r="791" ht="11.25">
      <c r="I791" s="97"/>
    </row>
    <row r="792" ht="11.25">
      <c r="I792" s="97"/>
    </row>
    <row r="793" ht="11.25">
      <c r="I793" s="97"/>
    </row>
    <row r="794" ht="11.25">
      <c r="I794" s="97"/>
    </row>
    <row r="795" ht="11.25">
      <c r="I795" s="97"/>
    </row>
    <row r="796" ht="11.25">
      <c r="I796" s="97"/>
    </row>
    <row r="797" ht="11.25">
      <c r="I797" s="97"/>
    </row>
    <row r="798" ht="11.25">
      <c r="I798" s="97"/>
    </row>
    <row r="799" ht="11.25">
      <c r="I799" s="97"/>
    </row>
    <row r="800" ht="11.25">
      <c r="I800" s="97"/>
    </row>
    <row r="801" ht="11.25">
      <c r="I801" s="97"/>
    </row>
    <row r="802" ht="11.25">
      <c r="I802" s="97"/>
    </row>
    <row r="803" ht="11.25">
      <c r="I803" s="97"/>
    </row>
    <row r="804" ht="11.25">
      <c r="I804" s="97"/>
    </row>
    <row r="805" ht="11.25">
      <c r="I805" s="97"/>
    </row>
    <row r="806" ht="11.25">
      <c r="I806" s="97"/>
    </row>
    <row r="807" ht="11.25">
      <c r="I807" s="97"/>
    </row>
    <row r="808" ht="11.25">
      <c r="I808" s="97"/>
    </row>
    <row r="809" ht="11.25">
      <c r="I809" s="97"/>
    </row>
    <row r="810" ht="11.25">
      <c r="I810" s="97"/>
    </row>
    <row r="811" ht="11.25">
      <c r="I811" s="97"/>
    </row>
    <row r="812" ht="11.25">
      <c r="I812" s="97"/>
    </row>
    <row r="813" ht="11.25">
      <c r="I813" s="97"/>
    </row>
    <row r="814" ht="11.25">
      <c r="I814" s="97"/>
    </row>
    <row r="815" ht="11.25">
      <c r="I815" s="97"/>
    </row>
    <row r="816" ht="11.25">
      <c r="I816" s="97"/>
    </row>
    <row r="817" ht="11.25">
      <c r="I817" s="97"/>
    </row>
    <row r="818" ht="11.25">
      <c r="I818" s="97"/>
    </row>
    <row r="819" ht="11.25">
      <c r="I819" s="97"/>
    </row>
  </sheetData>
  <mergeCells count="6">
    <mergeCell ref="A1:M1"/>
    <mergeCell ref="A16:B16"/>
    <mergeCell ref="A3:A4"/>
    <mergeCell ref="B3:B4"/>
    <mergeCell ref="K3:K4"/>
    <mergeCell ref="L3:L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Аля</cp:lastModifiedBy>
  <cp:lastPrinted>2011-10-13T12:14:54Z</cp:lastPrinted>
  <dcterms:created xsi:type="dcterms:W3CDTF">2007-07-17T04:31:37Z</dcterms:created>
  <dcterms:modified xsi:type="dcterms:W3CDTF">2011-11-16T09:02:35Z</dcterms:modified>
  <cp:category/>
  <cp:version/>
  <cp:contentType/>
  <cp:contentStatus/>
</cp:coreProperties>
</file>