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tabRatio="602" activeTab="0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<sst xmlns="http://schemas.openxmlformats.org/spreadsheetml/2006/main" count="215" uniqueCount="53">
  <si>
    <t>Название строки</t>
  </si>
  <si>
    <t>отражение в отчете</t>
  </si>
  <si>
    <t>лист</t>
  </si>
  <si>
    <t>строка</t>
  </si>
  <si>
    <t>графа</t>
  </si>
  <si>
    <t>Всего</t>
  </si>
  <si>
    <t>в том числе</t>
  </si>
  <si>
    <t>Собственные ссуды</t>
  </si>
  <si>
    <t>2 рассрочка</t>
  </si>
  <si>
    <t>3 рассрочка</t>
  </si>
  <si>
    <t>(тыс.руб.)</t>
  </si>
  <si>
    <t>1 рассрочка</t>
  </si>
  <si>
    <t xml:space="preserve">                                      Справка о состоянии задолженности по финансовым обязательствам юридических лиц перед </t>
  </si>
  <si>
    <t>8,10</t>
  </si>
  <si>
    <t xml:space="preserve">            - основной долг</t>
  </si>
  <si>
    <t xml:space="preserve">            - проценты</t>
  </si>
  <si>
    <t>5,7</t>
  </si>
  <si>
    <t>Товар. кредит на мин. удобрения 1998г.</t>
  </si>
  <si>
    <t>Товар. кредит на ГСМ    1996г.</t>
  </si>
  <si>
    <t>Товар. кредит    1995г.</t>
  </si>
  <si>
    <t>Бюджет. кредит 2001г.</t>
  </si>
  <si>
    <t>Бюджет. кредит 2002г.</t>
  </si>
  <si>
    <t>Бюджет. кредит 2003г.</t>
  </si>
  <si>
    <t>х</t>
  </si>
  <si>
    <t xml:space="preserve">            - пени</t>
  </si>
  <si>
    <t>размер</t>
  </si>
  <si>
    <t>сумма</t>
  </si>
  <si>
    <t xml:space="preserve">Приложение 8 </t>
  </si>
  <si>
    <t>Бюджет. кредит 2004 г.</t>
  </si>
  <si>
    <t>Начальник финансового отдела администрации Козловского района</t>
  </si>
  <si>
    <t xml:space="preserve">  </t>
  </si>
  <si>
    <t>А.И.Чернова</t>
  </si>
  <si>
    <t>5. Задолженность по бюджетным  кредитам, предоставленным юридическим лицам из местного бюджета на 01.01.2006, всего</t>
  </si>
  <si>
    <t xml:space="preserve">4.Возврат в 2005 году бюджетных кредитов в местный бюджет     (3003 - 514 - 357- 380240)         </t>
  </si>
  <si>
    <t>3.Начислено за 2005 год, всего</t>
  </si>
  <si>
    <t>2.Выдача в 2005 году бюджетных кредитов  из местного бюджета                                            (3003 - 514 - 357 - 380140)</t>
  </si>
  <si>
    <t>1. Задолженность по бюджетным  кредитам, предоставленным юридическим лицам из местного бюджета на 01.01.2005, всего</t>
  </si>
  <si>
    <t xml:space="preserve">                                                                           </t>
  </si>
  <si>
    <t>бюджетом Козловского района</t>
  </si>
  <si>
    <t xml:space="preserve">2.Выдача в 2005 году бюджетных кредитов  из местного бюджета                                            </t>
  </si>
  <si>
    <t xml:space="preserve">4.Возврат в 2005 году бюджетных кредитов в местный бюджет              </t>
  </si>
  <si>
    <t>( руб.)</t>
  </si>
  <si>
    <t>Начальник финансового отдела администрации Козловского района Чувашской Республики</t>
  </si>
  <si>
    <t>Товарный кредит 2001г.</t>
  </si>
  <si>
    <t>Товарный кредит 2002г.</t>
  </si>
  <si>
    <t>СПРАВКА</t>
  </si>
  <si>
    <t xml:space="preserve">                                       о состоянии задолженности по финансовым обязательствам юридических лиц перед </t>
  </si>
  <si>
    <t>1. Задолженность по бюджетным  кредитам, предоставленным юридическим лицам из местного бюджета на 01.01.2010, всего</t>
  </si>
  <si>
    <t>2.Бюджетные ссуды, предусмотренные к получению в 2010 году из бюджетов других уровней бюджетной системы РФ</t>
  </si>
  <si>
    <t>3.Начислено за 2010 год, всего</t>
  </si>
  <si>
    <t xml:space="preserve">4.Возврат в 2010 году бюджетных кредитов в местный бюджет              </t>
  </si>
  <si>
    <t>на 01.01.2011 года</t>
  </si>
  <si>
    <t>5. Задолженность по бюджетным  кредитам, предоставленным юридическим лицам из местного бюджета на 01.01.2011,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</si>
</sst>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i/>
      <sz val="10"/>
      <name val="Arial Cyr"/>
      <family val="2"/>
    </font>
    <font>
      <sz val="8"/>
      <name val="Times New Roman"/>
      <family val="1"/>
    </font>
    <font>
      <i/>
      <sz val="10"/>
      <name val="Arial Cyr"/>
      <family val="2"/>
    </font>
    <font>
      <sz val="9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6">
      <selection activeCell="C23" sqref="C23"/>
    </sheetView>
  </sheetViews>
  <sheetFormatPr defaultColWidth="9.00390625" defaultRowHeight="12.75"/>
  <cols>
    <col min="2" max="2" width="18.375" style="0" customWidth="1"/>
    <col min="3" max="3" width="6.25390625" style="0" customWidth="1"/>
    <col min="4" max="4" width="7.25390625" style="0" customWidth="1"/>
    <col min="5" max="5" width="6.75390625" style="0" customWidth="1"/>
    <col min="6" max="6" width="11.625" style="0" customWidth="1"/>
    <col min="7" max="7" width="6.00390625" style="0" customWidth="1"/>
    <col min="8" max="8" width="11.25390625" style="0" customWidth="1"/>
    <col min="9" max="9" width="9.625" style="0" bestFit="1" customWidth="1"/>
    <col min="13" max="13" width="9.625" style="0" bestFit="1" customWidth="1"/>
    <col min="14" max="14" width="9.375" style="0" bestFit="1" customWidth="1"/>
    <col min="15" max="16" width="9.625" style="0" bestFit="1" customWidth="1"/>
    <col min="17" max="17" width="10.375" style="0" bestFit="1" customWidth="1"/>
  </cols>
  <sheetData>
    <row r="1" spans="14:16" ht="12.75">
      <c r="N1" s="52" t="s">
        <v>27</v>
      </c>
      <c r="O1" s="52"/>
      <c r="P1" s="52"/>
    </row>
    <row r="2" spans="14:16" ht="12.75">
      <c r="N2" s="52"/>
      <c r="O2" s="52"/>
      <c r="P2" s="52"/>
    </row>
    <row r="3" spans="6:16" ht="12.75">
      <c r="F3" s="61" t="s">
        <v>45</v>
      </c>
      <c r="G3" s="62"/>
      <c r="H3" s="62"/>
      <c r="N3" s="52"/>
      <c r="O3" s="52"/>
      <c r="P3" s="52"/>
    </row>
    <row r="4" spans="1:17" ht="12.75">
      <c r="A4" s="4" t="s">
        <v>46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8" ht="12.75">
      <c r="A5" s="4" t="s">
        <v>37</v>
      </c>
      <c r="B5" s="4"/>
      <c r="C5" s="4"/>
      <c r="D5" s="4"/>
      <c r="E5" s="4"/>
      <c r="F5" s="4" t="s">
        <v>38</v>
      </c>
      <c r="G5" s="17"/>
      <c r="H5" s="17"/>
    </row>
    <row r="6" spans="6:16" ht="12.75">
      <c r="F6" s="63" t="s">
        <v>51</v>
      </c>
      <c r="G6" s="63"/>
      <c r="H6" s="63"/>
      <c r="P6" t="s">
        <v>41</v>
      </c>
    </row>
    <row r="7" spans="1:17" ht="12.75">
      <c r="A7" s="53" t="s">
        <v>0</v>
      </c>
      <c r="B7" s="54"/>
      <c r="C7" s="57" t="s">
        <v>1</v>
      </c>
      <c r="D7" s="57"/>
      <c r="E7" s="57"/>
      <c r="F7" s="57" t="s">
        <v>5</v>
      </c>
      <c r="G7" s="58" t="s">
        <v>6</v>
      </c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1:17" ht="60">
      <c r="A8" s="55"/>
      <c r="B8" s="56"/>
      <c r="C8" s="21" t="s">
        <v>2</v>
      </c>
      <c r="D8" s="21" t="s">
        <v>3</v>
      </c>
      <c r="E8" s="21" t="s">
        <v>4</v>
      </c>
      <c r="F8" s="57"/>
      <c r="G8" s="21" t="s">
        <v>11</v>
      </c>
      <c r="H8" s="21" t="s">
        <v>8</v>
      </c>
      <c r="I8" s="21" t="s">
        <v>9</v>
      </c>
      <c r="J8" s="21" t="s">
        <v>19</v>
      </c>
      <c r="K8" s="21" t="s">
        <v>18</v>
      </c>
      <c r="L8" s="22" t="s">
        <v>17</v>
      </c>
      <c r="M8" s="22" t="s">
        <v>43</v>
      </c>
      <c r="N8" s="22" t="s">
        <v>44</v>
      </c>
      <c r="O8" s="22" t="s">
        <v>22</v>
      </c>
      <c r="P8" s="22" t="s">
        <v>28</v>
      </c>
      <c r="Q8" s="22" t="s">
        <v>7</v>
      </c>
    </row>
    <row r="9" spans="1:17" ht="13.5" thickBot="1">
      <c r="A9" s="48">
        <v>1</v>
      </c>
      <c r="B9" s="49"/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</row>
    <row r="10" spans="1:17" ht="65.25" customHeight="1">
      <c r="A10" s="50" t="s">
        <v>47</v>
      </c>
      <c r="B10" s="51"/>
      <c r="C10" s="25"/>
      <c r="D10" s="26"/>
      <c r="E10" s="26"/>
      <c r="F10" s="40">
        <f>SUM(F11+F12+F13)</f>
        <v>1193533.61</v>
      </c>
      <c r="G10" s="27"/>
      <c r="H10" s="39">
        <f>SUM(H11)</f>
        <v>0</v>
      </c>
      <c r="I10" s="39">
        <f>SUM(I11)</f>
        <v>0</v>
      </c>
      <c r="J10" s="27"/>
      <c r="K10" s="27"/>
      <c r="L10" s="27"/>
      <c r="M10" s="39">
        <f>SUM(M11+M12+M13)</f>
        <v>398848.53</v>
      </c>
      <c r="N10" s="39">
        <f>SUM(N11+N12+N13)</f>
        <v>114152.02</v>
      </c>
      <c r="O10" s="39">
        <f>SUM(O11+O12+O13)</f>
        <v>54206.14</v>
      </c>
      <c r="P10" s="39">
        <f>SUM(P11+P12+P13)</f>
        <v>153579.98</v>
      </c>
      <c r="Q10" s="39">
        <f>SUM(Q11+Q12+Q13)</f>
        <v>472746.94</v>
      </c>
    </row>
    <row r="11" spans="1:17" ht="12.75">
      <c r="A11" s="45" t="s">
        <v>14</v>
      </c>
      <c r="B11" s="45"/>
      <c r="C11" s="29">
        <v>3.7</v>
      </c>
      <c r="D11" s="30">
        <v>5.5</v>
      </c>
      <c r="E11" s="30">
        <v>3.3</v>
      </c>
      <c r="F11" s="39">
        <f>SUM(H11+I11+M11+N11+O11+P11+Q11)</f>
        <v>749005.52</v>
      </c>
      <c r="G11" s="27"/>
      <c r="H11" s="39">
        <v>0</v>
      </c>
      <c r="I11" s="39">
        <v>0</v>
      </c>
      <c r="J11" s="27"/>
      <c r="K11" s="27"/>
      <c r="L11" s="27"/>
      <c r="M11" s="41">
        <v>235441.37</v>
      </c>
      <c r="N11" s="41">
        <v>77283.61</v>
      </c>
      <c r="O11" s="41">
        <v>36142</v>
      </c>
      <c r="P11" s="41">
        <v>100605.02</v>
      </c>
      <c r="Q11" s="41">
        <v>299533.52</v>
      </c>
    </row>
    <row r="12" spans="1:17" ht="12.75">
      <c r="A12" s="45" t="s">
        <v>15</v>
      </c>
      <c r="B12" s="45"/>
      <c r="C12" s="29">
        <v>3.7</v>
      </c>
      <c r="D12" s="30">
        <v>5.1</v>
      </c>
      <c r="E12" s="30">
        <v>3.3</v>
      </c>
      <c r="F12" s="39">
        <f>SUM(M12+N12+O12+P12+Q12)</f>
        <v>206545.07</v>
      </c>
      <c r="G12" s="27" t="s">
        <v>23</v>
      </c>
      <c r="H12" s="27" t="s">
        <v>23</v>
      </c>
      <c r="I12" s="27" t="s">
        <v>23</v>
      </c>
      <c r="J12" s="27"/>
      <c r="K12" s="27"/>
      <c r="L12" s="27"/>
      <c r="M12" s="41">
        <v>42872.39</v>
      </c>
      <c r="N12" s="41">
        <v>14069.74</v>
      </c>
      <c r="O12" s="41">
        <v>7858.05</v>
      </c>
      <c r="P12" s="41">
        <v>13931.46</v>
      </c>
      <c r="Q12" s="41">
        <v>127813.43</v>
      </c>
    </row>
    <row r="13" spans="1:17" ht="12.75">
      <c r="A13" s="45" t="s">
        <v>24</v>
      </c>
      <c r="B13" s="45"/>
      <c r="C13" s="29">
        <v>3.7</v>
      </c>
      <c r="D13" s="30">
        <v>5.2</v>
      </c>
      <c r="E13" s="30">
        <v>3.3</v>
      </c>
      <c r="F13" s="39">
        <f>SUM(M13+N13+O13+P13+Q13)</f>
        <v>237983.02</v>
      </c>
      <c r="G13" s="31" t="s">
        <v>23</v>
      </c>
      <c r="H13" s="31" t="s">
        <v>23</v>
      </c>
      <c r="I13" s="31" t="s">
        <v>23</v>
      </c>
      <c r="J13" s="31"/>
      <c r="K13" s="31"/>
      <c r="L13" s="31"/>
      <c r="M13" s="41">
        <v>120534.77</v>
      </c>
      <c r="N13" s="41">
        <v>22798.67</v>
      </c>
      <c r="O13" s="41">
        <v>10206.09</v>
      </c>
      <c r="P13" s="41">
        <v>39043.5</v>
      </c>
      <c r="Q13" s="41">
        <v>45399.99</v>
      </c>
    </row>
    <row r="14" spans="1:17" ht="62.25" customHeight="1">
      <c r="A14" s="45" t="s">
        <v>48</v>
      </c>
      <c r="B14" s="45"/>
      <c r="C14" s="29">
        <v>133</v>
      </c>
      <c r="D14" s="30">
        <v>6</v>
      </c>
      <c r="E14" s="32" t="s">
        <v>13</v>
      </c>
      <c r="F14" s="39">
        <f>SUM(M14+N14+O14+Q14+P14)</f>
        <v>334451.85</v>
      </c>
      <c r="G14" s="27"/>
      <c r="H14" s="27"/>
      <c r="I14" s="27"/>
      <c r="J14" s="27"/>
      <c r="K14" s="27"/>
      <c r="L14" s="27"/>
      <c r="M14" s="34"/>
      <c r="N14" s="34"/>
      <c r="O14" s="34"/>
      <c r="P14" s="34"/>
      <c r="Q14" s="39">
        <v>334451.85</v>
      </c>
    </row>
    <row r="15" spans="1:17" ht="12.75">
      <c r="A15" s="45" t="s">
        <v>49</v>
      </c>
      <c r="B15" s="45"/>
      <c r="C15" s="29"/>
      <c r="D15" s="30"/>
      <c r="E15" s="30"/>
      <c r="F15" s="39">
        <f>SUM(M15+N15+O15+P15+Q15)</f>
        <v>0</v>
      </c>
      <c r="G15" s="27" t="s">
        <v>23</v>
      </c>
      <c r="H15" s="27" t="s">
        <v>23</v>
      </c>
      <c r="I15" s="27" t="s">
        <v>23</v>
      </c>
      <c r="J15" s="27"/>
      <c r="K15" s="27"/>
      <c r="L15" s="27"/>
      <c r="M15" s="41">
        <f>SUM(M17:M18)</f>
        <v>0</v>
      </c>
      <c r="N15" s="41">
        <f>SUM(N17:N18)</f>
        <v>0</v>
      </c>
      <c r="O15" s="41">
        <f>SUM(O17:O18)</f>
        <v>0</v>
      </c>
      <c r="P15" s="41">
        <f>SUM(P17:P18)</f>
        <v>0</v>
      </c>
      <c r="Q15" s="41">
        <f>SUM(Q18+Q17)</f>
        <v>0</v>
      </c>
    </row>
    <row r="16" spans="1:17" ht="12.75">
      <c r="A16" s="45" t="s">
        <v>15</v>
      </c>
      <c r="B16" s="28" t="s">
        <v>25</v>
      </c>
      <c r="C16" s="29"/>
      <c r="D16" s="30"/>
      <c r="E16" s="30"/>
      <c r="F16" s="39"/>
      <c r="G16" s="27" t="s">
        <v>23</v>
      </c>
      <c r="H16" s="27" t="s">
        <v>23</v>
      </c>
      <c r="I16" s="27" t="s">
        <v>23</v>
      </c>
      <c r="J16" s="27"/>
      <c r="K16" s="27"/>
      <c r="L16" s="27"/>
      <c r="M16" s="38"/>
      <c r="N16" s="38"/>
      <c r="O16" s="38"/>
      <c r="P16" s="38"/>
      <c r="Q16" s="38"/>
    </row>
    <row r="17" spans="1:17" ht="12.75">
      <c r="A17" s="45"/>
      <c r="B17" s="28" t="s">
        <v>26</v>
      </c>
      <c r="C17" s="29">
        <v>14</v>
      </c>
      <c r="D17" s="30">
        <v>2</v>
      </c>
      <c r="E17" s="30">
        <v>4</v>
      </c>
      <c r="F17" s="39">
        <f>SUM(M17+N17+O17+P17+Q17)</f>
        <v>0</v>
      </c>
      <c r="G17" s="27" t="s">
        <v>23</v>
      </c>
      <c r="H17" s="27" t="s">
        <v>23</v>
      </c>
      <c r="I17" s="27" t="s">
        <v>23</v>
      </c>
      <c r="J17" s="27"/>
      <c r="K17" s="27"/>
      <c r="L17" s="27"/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1:17" ht="12.75">
      <c r="A18" s="46" t="s">
        <v>24</v>
      </c>
      <c r="B18" s="47"/>
      <c r="C18" s="29">
        <v>17</v>
      </c>
      <c r="D18" s="30">
        <v>18</v>
      </c>
      <c r="E18" s="30">
        <v>4</v>
      </c>
      <c r="F18" s="39">
        <f>SUM(M18+N18+O18+P18+Q18)</f>
        <v>0</v>
      </c>
      <c r="G18" s="27" t="s">
        <v>23</v>
      </c>
      <c r="H18" s="27" t="s">
        <v>23</v>
      </c>
      <c r="I18" s="27" t="s">
        <v>23</v>
      </c>
      <c r="J18" s="27"/>
      <c r="K18" s="27"/>
      <c r="L18" s="27"/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1:17" ht="41.25" customHeight="1">
      <c r="A19" s="45" t="s">
        <v>50</v>
      </c>
      <c r="B19" s="45"/>
      <c r="C19" s="29"/>
      <c r="D19" s="30"/>
      <c r="E19" s="32"/>
      <c r="F19" s="39">
        <f>SUM(M19+N19+O19+Q19+P19+I19+H19)</f>
        <v>1073928.8299999998</v>
      </c>
      <c r="G19" s="27"/>
      <c r="H19" s="39">
        <f>H20</f>
        <v>0</v>
      </c>
      <c r="I19" s="39">
        <f>I20</f>
        <v>0</v>
      </c>
      <c r="J19" s="39"/>
      <c r="K19" s="39"/>
      <c r="L19" s="39"/>
      <c r="M19" s="39">
        <f>SUM(M20+M21+M22)</f>
        <v>147627.24</v>
      </c>
      <c r="N19" s="39">
        <f>SUM(N20+N21+N22)</f>
        <v>46889.86</v>
      </c>
      <c r="O19" s="39">
        <f>SUM(O20+O21+O22)</f>
        <v>54206.14</v>
      </c>
      <c r="P19" s="39">
        <f>SUM(P20:P22)</f>
        <v>137629.47999999998</v>
      </c>
      <c r="Q19" s="39">
        <f>SUM(Q20:Q22)</f>
        <v>687576.1099999999</v>
      </c>
    </row>
    <row r="20" spans="1:17" ht="12.75">
      <c r="A20" s="45" t="s">
        <v>14</v>
      </c>
      <c r="B20" s="45"/>
      <c r="C20" s="29">
        <v>133</v>
      </c>
      <c r="D20" s="30">
        <v>9</v>
      </c>
      <c r="E20" s="32" t="s">
        <v>13</v>
      </c>
      <c r="F20" s="39">
        <f>SUM(M20+N20+O20+Q20+P20+I20+H20)</f>
        <v>809198.71</v>
      </c>
      <c r="G20" s="27"/>
      <c r="H20" s="39">
        <v>0</v>
      </c>
      <c r="I20" s="39">
        <v>0</v>
      </c>
      <c r="J20" s="39"/>
      <c r="K20" s="39"/>
      <c r="L20" s="39"/>
      <c r="M20" s="41">
        <v>92300</v>
      </c>
      <c r="N20" s="41">
        <v>31705.14</v>
      </c>
      <c r="O20" s="41">
        <v>36142</v>
      </c>
      <c r="P20" s="41">
        <v>90000</v>
      </c>
      <c r="Q20" s="41">
        <v>559051.57</v>
      </c>
    </row>
    <row r="21" spans="1:17" ht="12.75">
      <c r="A21" s="45" t="s">
        <v>15</v>
      </c>
      <c r="B21" s="45"/>
      <c r="C21" s="29">
        <v>14</v>
      </c>
      <c r="D21" s="30">
        <v>2</v>
      </c>
      <c r="E21" s="32" t="s">
        <v>16</v>
      </c>
      <c r="F21" s="39">
        <f>SUM(M21+N21+O21+P21+Q21)</f>
        <v>138542.16</v>
      </c>
      <c r="G21" s="27"/>
      <c r="H21" s="39"/>
      <c r="I21" s="39"/>
      <c r="J21" s="39"/>
      <c r="K21" s="39"/>
      <c r="L21" s="39"/>
      <c r="M21" s="41">
        <v>15803.53</v>
      </c>
      <c r="N21" s="41">
        <v>5772.03</v>
      </c>
      <c r="O21" s="41">
        <v>7858.05</v>
      </c>
      <c r="P21" s="41">
        <v>12133.48</v>
      </c>
      <c r="Q21" s="41">
        <v>96975.07</v>
      </c>
    </row>
    <row r="22" spans="1:17" ht="12.75">
      <c r="A22" s="45" t="s">
        <v>24</v>
      </c>
      <c r="B22" s="45"/>
      <c r="C22" s="33">
        <v>17</v>
      </c>
      <c r="D22" s="33">
        <v>18</v>
      </c>
      <c r="E22" s="33">
        <v>5.7</v>
      </c>
      <c r="F22" s="39">
        <f>SUM(M22+N22+O22+P22+Q22)</f>
        <v>126187.96</v>
      </c>
      <c r="G22" s="27"/>
      <c r="H22" s="39"/>
      <c r="I22" s="39"/>
      <c r="J22" s="39"/>
      <c r="K22" s="39"/>
      <c r="L22" s="39"/>
      <c r="M22" s="41">
        <v>39523.71</v>
      </c>
      <c r="N22" s="41">
        <v>9412.69</v>
      </c>
      <c r="O22" s="41">
        <v>10206.09</v>
      </c>
      <c r="P22" s="41">
        <v>35496</v>
      </c>
      <c r="Q22" s="41">
        <v>31549.47</v>
      </c>
    </row>
    <row r="23" spans="1:17" ht="66" customHeight="1">
      <c r="A23" s="45" t="s">
        <v>52</v>
      </c>
      <c r="B23" s="45"/>
      <c r="C23" s="29"/>
      <c r="D23" s="34"/>
      <c r="E23" s="30"/>
      <c r="F23" s="40">
        <f>SUM(F24+F25+F26)</f>
        <v>454056.63</v>
      </c>
      <c r="G23" s="27"/>
      <c r="H23" s="39">
        <f>H24</f>
        <v>0</v>
      </c>
      <c r="I23" s="39">
        <f>I24</f>
        <v>0</v>
      </c>
      <c r="J23" s="39"/>
      <c r="K23" s="39"/>
      <c r="L23" s="39"/>
      <c r="M23" s="39">
        <f>SUM(M24+M25+M26)</f>
        <v>251221.28999999998</v>
      </c>
      <c r="N23" s="39">
        <f>SUM(N24+N25+N26)</f>
        <v>67262.16</v>
      </c>
      <c r="O23" s="39">
        <f>SUM(O24+O25+O26)</f>
        <v>0</v>
      </c>
      <c r="P23" s="39">
        <f>SUM(P24+P25+P26)</f>
        <v>15950.500000000004</v>
      </c>
      <c r="Q23" s="39">
        <f>SUM(Q24+Q25+Q26)</f>
        <v>119622.68000000002</v>
      </c>
    </row>
    <row r="24" spans="1:17" ht="12.75">
      <c r="A24" s="45" t="s">
        <v>14</v>
      </c>
      <c r="B24" s="45"/>
      <c r="C24" s="29">
        <v>3.7</v>
      </c>
      <c r="D24" s="35">
        <v>5.5</v>
      </c>
      <c r="E24" s="30">
        <v>4.4</v>
      </c>
      <c r="F24" s="39">
        <f>SUM(H24+I24+M24+N24+O24+P24+Q24)</f>
        <v>274258.66000000003</v>
      </c>
      <c r="G24" s="27"/>
      <c r="H24" s="39"/>
      <c r="I24" s="39"/>
      <c r="J24" s="39"/>
      <c r="K24" s="39"/>
      <c r="L24" s="39"/>
      <c r="M24" s="41">
        <f>M11+M14-M20</f>
        <v>143141.37</v>
      </c>
      <c r="N24" s="41">
        <f>N11+N14-N20</f>
        <v>45578.47</v>
      </c>
      <c r="O24" s="41">
        <f>O11+O14-O20</f>
        <v>0</v>
      </c>
      <c r="P24" s="41">
        <f>P11+P14-P20</f>
        <v>10605.020000000004</v>
      </c>
      <c r="Q24" s="41">
        <f>Q11+Q14-Q20</f>
        <v>74933.80000000005</v>
      </c>
    </row>
    <row r="25" spans="1:17" ht="12.75">
      <c r="A25" s="45" t="s">
        <v>15</v>
      </c>
      <c r="B25" s="45"/>
      <c r="C25" s="29">
        <v>3.7</v>
      </c>
      <c r="D25" s="35">
        <v>5.1</v>
      </c>
      <c r="E25" s="30">
        <v>4.4</v>
      </c>
      <c r="F25" s="39">
        <f>SUM(M25+N25+O25+P25+Q25)</f>
        <v>68002.90999999999</v>
      </c>
      <c r="G25" s="27" t="s">
        <v>23</v>
      </c>
      <c r="H25" s="39" t="s">
        <v>23</v>
      </c>
      <c r="I25" s="39" t="s">
        <v>23</v>
      </c>
      <c r="J25" s="39"/>
      <c r="K25" s="39"/>
      <c r="L25" s="39"/>
      <c r="M25" s="41">
        <f aca="true" t="shared" si="0" ref="M25:Q26">M12+M17-M21</f>
        <v>27068.86</v>
      </c>
      <c r="N25" s="41">
        <f t="shared" si="0"/>
        <v>8297.71</v>
      </c>
      <c r="O25" s="41">
        <f t="shared" si="0"/>
        <v>0</v>
      </c>
      <c r="P25" s="41">
        <f t="shared" si="0"/>
        <v>1797.9799999999996</v>
      </c>
      <c r="Q25" s="41">
        <f t="shared" si="0"/>
        <v>30838.359999999986</v>
      </c>
    </row>
    <row r="26" spans="1:17" ht="12.75">
      <c r="A26" s="45" t="s">
        <v>24</v>
      </c>
      <c r="B26" s="45"/>
      <c r="C26" s="33">
        <v>3.7</v>
      </c>
      <c r="D26" s="36">
        <v>5.2</v>
      </c>
      <c r="E26" s="33">
        <v>4.4</v>
      </c>
      <c r="F26" s="39">
        <f>SUM(M26+N26+O26+P26+Q26)</f>
        <v>111795.06</v>
      </c>
      <c r="G26" s="31" t="s">
        <v>23</v>
      </c>
      <c r="H26" s="41" t="s">
        <v>23</v>
      </c>
      <c r="I26" s="41" t="s">
        <v>23</v>
      </c>
      <c r="J26" s="41"/>
      <c r="K26" s="41"/>
      <c r="L26" s="41"/>
      <c r="M26" s="41">
        <f t="shared" si="0"/>
        <v>81011.06</v>
      </c>
      <c r="N26" s="41">
        <f t="shared" si="0"/>
        <v>13385.979999999998</v>
      </c>
      <c r="O26" s="41">
        <f t="shared" si="0"/>
        <v>0</v>
      </c>
      <c r="P26" s="41">
        <f t="shared" si="0"/>
        <v>3547.5</v>
      </c>
      <c r="Q26" s="41">
        <f t="shared" si="0"/>
        <v>13850.519999999997</v>
      </c>
    </row>
    <row r="27" spans="1:17" ht="12.75">
      <c r="A27" s="37"/>
      <c r="B27" s="37"/>
      <c r="C27" s="37"/>
      <c r="D27" s="37"/>
      <c r="E27" s="37"/>
      <c r="F27" s="37"/>
      <c r="G27" s="37" t="s">
        <v>30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>
      <c r="A28" s="37"/>
      <c r="B28" s="37" t="s">
        <v>42</v>
      </c>
      <c r="C28" s="37"/>
      <c r="D28" s="37"/>
      <c r="E28" s="37"/>
      <c r="F28" s="37"/>
      <c r="G28" s="37"/>
      <c r="H28" s="37"/>
      <c r="I28" s="37"/>
      <c r="J28" s="37"/>
      <c r="K28" s="37"/>
      <c r="L28" s="37" t="s">
        <v>31</v>
      </c>
      <c r="M28" s="37"/>
      <c r="N28" s="37"/>
      <c r="O28" s="37"/>
      <c r="P28" s="37"/>
      <c r="Q28" s="37"/>
    </row>
  </sheetData>
  <mergeCells count="26">
    <mergeCell ref="N1:P1"/>
    <mergeCell ref="N2:P2"/>
    <mergeCell ref="N3:P3"/>
    <mergeCell ref="A7:B8"/>
    <mergeCell ref="C7:E7"/>
    <mergeCell ref="F7:F8"/>
    <mergeCell ref="G7:Q7"/>
    <mergeCell ref="F3:H3"/>
    <mergeCell ref="F6:H6"/>
    <mergeCell ref="A9:B9"/>
    <mergeCell ref="A10:B10"/>
    <mergeCell ref="A11:B11"/>
    <mergeCell ref="A12:B12"/>
    <mergeCell ref="A13:B13"/>
    <mergeCell ref="A14:B14"/>
    <mergeCell ref="A15:B15"/>
    <mergeCell ref="A16:A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</mergeCells>
  <printOptions/>
  <pageMargins left="0.61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10">
      <selection activeCell="N24" sqref="N24"/>
    </sheetView>
  </sheetViews>
  <sheetFormatPr defaultColWidth="9.00390625" defaultRowHeight="12.75"/>
  <cols>
    <col min="1" max="1" width="16.625" style="0" customWidth="1"/>
    <col min="3" max="3" width="6.75390625" style="0" customWidth="1"/>
    <col min="4" max="4" width="7.375" style="0" customWidth="1"/>
    <col min="5" max="5" width="7.00390625" style="0" customWidth="1"/>
    <col min="6" max="6" width="12.75390625" style="0" customWidth="1"/>
    <col min="7" max="8" width="10.125" style="0" customWidth="1"/>
    <col min="9" max="9" width="10.00390625" style="0" customWidth="1"/>
    <col min="10" max="10" width="6.875" style="0" customWidth="1"/>
    <col min="11" max="11" width="8.375" style="0" customWidth="1"/>
    <col min="12" max="12" width="7.25390625" style="0" customWidth="1"/>
    <col min="13" max="13" width="11.125" style="0" customWidth="1"/>
    <col min="14" max="14" width="8.875" style="0" customWidth="1"/>
  </cols>
  <sheetData>
    <row r="1" spans="14:16" ht="12.75">
      <c r="N1" s="52" t="s">
        <v>27</v>
      </c>
      <c r="O1" s="52"/>
      <c r="P1" s="52"/>
    </row>
    <row r="2" spans="14:16" ht="12.75">
      <c r="N2" s="52"/>
      <c r="O2" s="52"/>
      <c r="P2" s="52"/>
    </row>
    <row r="3" spans="14:16" ht="12.75">
      <c r="N3" s="52"/>
      <c r="O3" s="52"/>
      <c r="P3" s="52"/>
    </row>
    <row r="4" spans="1:17" ht="12.7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8" ht="12.75">
      <c r="A5" s="4" t="s">
        <v>37</v>
      </c>
      <c r="B5" s="4"/>
      <c r="C5" s="4"/>
      <c r="D5" s="4"/>
      <c r="E5" s="4"/>
      <c r="F5" s="4" t="s">
        <v>38</v>
      </c>
      <c r="G5" s="17"/>
      <c r="H5" s="17"/>
    </row>
    <row r="6" ht="12.75">
      <c r="P6" t="s">
        <v>10</v>
      </c>
    </row>
    <row r="7" spans="1:17" ht="12.75">
      <c r="A7" s="70" t="s">
        <v>0</v>
      </c>
      <c r="B7" s="71"/>
      <c r="C7" s="64" t="s">
        <v>1</v>
      </c>
      <c r="D7" s="64"/>
      <c r="E7" s="64"/>
      <c r="F7" s="64" t="s">
        <v>5</v>
      </c>
      <c r="G7" s="65" t="s">
        <v>6</v>
      </c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ht="89.25">
      <c r="A8" s="72"/>
      <c r="B8" s="73"/>
      <c r="C8" s="1" t="s">
        <v>2</v>
      </c>
      <c r="D8" s="1" t="s">
        <v>3</v>
      </c>
      <c r="E8" s="1" t="s">
        <v>4</v>
      </c>
      <c r="F8" s="64"/>
      <c r="G8" s="1" t="s">
        <v>11</v>
      </c>
      <c r="H8" s="1" t="s">
        <v>8</v>
      </c>
      <c r="I8" s="1" t="s">
        <v>9</v>
      </c>
      <c r="J8" s="1" t="s">
        <v>19</v>
      </c>
      <c r="K8" s="1" t="s">
        <v>18</v>
      </c>
      <c r="L8" s="7" t="s">
        <v>17</v>
      </c>
      <c r="M8" s="7" t="s">
        <v>20</v>
      </c>
      <c r="N8" s="7" t="s">
        <v>21</v>
      </c>
      <c r="O8" s="7" t="s">
        <v>22</v>
      </c>
      <c r="P8" s="7" t="s">
        <v>28</v>
      </c>
      <c r="Q8" s="7" t="s">
        <v>7</v>
      </c>
    </row>
    <row r="9" spans="1:17" ht="13.5" thickBot="1">
      <c r="A9" s="74">
        <v>1</v>
      </c>
      <c r="B9" s="75"/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</row>
    <row r="10" spans="1:17" ht="84" customHeight="1">
      <c r="A10" s="68" t="s">
        <v>36</v>
      </c>
      <c r="B10" s="69"/>
      <c r="C10" s="13"/>
      <c r="D10" s="9"/>
      <c r="E10" s="9"/>
      <c r="F10" s="20">
        <f>SUM(F11+F12+F13)</f>
        <v>3047</v>
      </c>
      <c r="G10" s="18"/>
      <c r="H10" s="18">
        <v>1623</v>
      </c>
      <c r="I10" s="18">
        <v>237</v>
      </c>
      <c r="J10" s="18"/>
      <c r="K10" s="18"/>
      <c r="L10" s="18"/>
      <c r="M10" s="18">
        <f>SUM(M11+M12+M13)</f>
        <v>444</v>
      </c>
      <c r="N10" s="18">
        <f>SUM(N11+N12+N13)</f>
        <v>144</v>
      </c>
      <c r="O10" s="18">
        <f>SUM(O11+O12+O13)</f>
        <v>97</v>
      </c>
      <c r="P10" s="18">
        <f>SUM(P11+P12+P13)</f>
        <v>251</v>
      </c>
      <c r="Q10" s="18">
        <f>SUM(Q11+Q12+Q13)</f>
        <v>251</v>
      </c>
    </row>
    <row r="11" spans="1:17" ht="12.75">
      <c r="A11" s="42" t="s">
        <v>14</v>
      </c>
      <c r="B11" s="42"/>
      <c r="C11" s="14">
        <v>3.7</v>
      </c>
      <c r="D11" s="2">
        <v>5.5</v>
      </c>
      <c r="E11" s="2">
        <v>3.3</v>
      </c>
      <c r="F11" s="18">
        <f>SUM(H11+I11+M11+N11+O11+P11+Q11)</f>
        <v>2801</v>
      </c>
      <c r="G11" s="18"/>
      <c r="H11" s="18">
        <v>1623</v>
      </c>
      <c r="I11" s="18">
        <v>237</v>
      </c>
      <c r="J11" s="18"/>
      <c r="K11" s="18"/>
      <c r="L11" s="18"/>
      <c r="M11" s="19">
        <v>327</v>
      </c>
      <c r="N11" s="19">
        <v>131</v>
      </c>
      <c r="O11" s="19">
        <v>92</v>
      </c>
      <c r="P11" s="19">
        <v>251</v>
      </c>
      <c r="Q11" s="19">
        <v>140</v>
      </c>
    </row>
    <row r="12" spans="1:17" ht="12.75">
      <c r="A12" s="42" t="s">
        <v>15</v>
      </c>
      <c r="B12" s="42"/>
      <c r="C12" s="14">
        <v>3.7</v>
      </c>
      <c r="D12" s="2">
        <v>5.1</v>
      </c>
      <c r="E12" s="2">
        <v>3.3</v>
      </c>
      <c r="F12" s="18">
        <f>SUM(M12+N12+O12+P12+Q12)</f>
        <v>144</v>
      </c>
      <c r="G12" s="18" t="s">
        <v>23</v>
      </c>
      <c r="H12" s="18" t="s">
        <v>23</v>
      </c>
      <c r="I12" s="18" t="s">
        <v>23</v>
      </c>
      <c r="J12" s="18"/>
      <c r="K12" s="18"/>
      <c r="L12" s="18"/>
      <c r="M12" s="19">
        <v>20</v>
      </c>
      <c r="N12" s="19">
        <v>8</v>
      </c>
      <c r="O12" s="19">
        <v>5</v>
      </c>
      <c r="P12" s="19"/>
      <c r="Q12" s="19">
        <v>111</v>
      </c>
    </row>
    <row r="13" spans="1:17" ht="12.75">
      <c r="A13" s="42" t="s">
        <v>24</v>
      </c>
      <c r="B13" s="42"/>
      <c r="C13" s="14">
        <v>3.7</v>
      </c>
      <c r="D13" s="2">
        <v>5.2</v>
      </c>
      <c r="E13" s="2">
        <v>3.3</v>
      </c>
      <c r="F13" s="18">
        <f>SUM(M13+N13+O13+P13+Q13)</f>
        <v>102</v>
      </c>
      <c r="G13" s="19" t="s">
        <v>23</v>
      </c>
      <c r="H13" s="19" t="s">
        <v>23</v>
      </c>
      <c r="I13" s="19" t="s">
        <v>23</v>
      </c>
      <c r="J13" s="19"/>
      <c r="K13" s="19"/>
      <c r="L13" s="19"/>
      <c r="M13" s="19">
        <v>97</v>
      </c>
      <c r="N13" s="19">
        <v>5</v>
      </c>
      <c r="O13" s="19"/>
      <c r="P13" s="19"/>
      <c r="Q13" s="19"/>
    </row>
    <row r="14" spans="1:17" ht="38.25" customHeight="1">
      <c r="A14" s="42" t="s">
        <v>35</v>
      </c>
      <c r="B14" s="42"/>
      <c r="C14" s="14">
        <v>133</v>
      </c>
      <c r="D14" s="2">
        <v>6</v>
      </c>
      <c r="E14" s="6" t="s">
        <v>13</v>
      </c>
      <c r="F14" s="18">
        <f>SUM(M14+N14+O14+Q14+P14)</f>
        <v>440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440</v>
      </c>
    </row>
    <row r="15" spans="1:17" ht="12.75">
      <c r="A15" s="42" t="s">
        <v>34</v>
      </c>
      <c r="B15" s="42"/>
      <c r="C15" s="14"/>
      <c r="D15" s="2"/>
      <c r="E15" s="2"/>
      <c r="F15" s="18">
        <f>SUM(M15+N15+O15+Q15)</f>
        <v>59</v>
      </c>
      <c r="G15" s="18" t="s">
        <v>23</v>
      </c>
      <c r="H15" s="18" t="s">
        <v>23</v>
      </c>
      <c r="I15" s="18" t="s">
        <v>23</v>
      </c>
      <c r="J15" s="18"/>
      <c r="K15" s="18"/>
      <c r="L15" s="18"/>
      <c r="M15" s="19">
        <f>SUM(M17+M18)</f>
        <v>17</v>
      </c>
      <c r="N15" s="19">
        <f>SUM(N17+N18)</f>
        <v>9</v>
      </c>
      <c r="O15" s="19">
        <f>SUM(O17+O18)</f>
        <v>6</v>
      </c>
      <c r="P15" s="19">
        <f>SUM(P17+P18)</f>
        <v>24</v>
      </c>
      <c r="Q15" s="19">
        <f>SUM(Q17+Q18)</f>
        <v>27</v>
      </c>
    </row>
    <row r="16" spans="1:17" ht="12.75">
      <c r="A16" s="42" t="s">
        <v>15</v>
      </c>
      <c r="B16" s="12" t="s">
        <v>25</v>
      </c>
      <c r="C16" s="14"/>
      <c r="D16" s="2"/>
      <c r="E16" s="2"/>
      <c r="F16" s="18">
        <v>4.3</v>
      </c>
      <c r="G16" s="18" t="s">
        <v>23</v>
      </c>
      <c r="H16" s="18" t="s">
        <v>23</v>
      </c>
      <c r="I16" s="18" t="s">
        <v>23</v>
      </c>
      <c r="J16" s="18"/>
      <c r="K16" s="18"/>
      <c r="L16" s="18"/>
      <c r="M16" s="19"/>
      <c r="N16" s="19"/>
      <c r="O16" s="19"/>
      <c r="P16" s="19"/>
      <c r="Q16" s="19"/>
    </row>
    <row r="17" spans="1:17" ht="12.75">
      <c r="A17" s="42"/>
      <c r="B17" s="12" t="s">
        <v>26</v>
      </c>
      <c r="C17" s="14">
        <v>14</v>
      </c>
      <c r="D17" s="2">
        <v>2</v>
      </c>
      <c r="E17" s="2">
        <v>4</v>
      </c>
      <c r="F17" s="18">
        <f>SUM(M17+N17+O17+Q17+P17)</f>
        <v>58</v>
      </c>
      <c r="G17" s="18" t="s">
        <v>23</v>
      </c>
      <c r="H17" s="18" t="s">
        <v>23</v>
      </c>
      <c r="I17" s="18" t="s">
        <v>23</v>
      </c>
      <c r="J17" s="18"/>
      <c r="K17" s="18"/>
      <c r="L17" s="18"/>
      <c r="M17" s="19">
        <v>13</v>
      </c>
      <c r="N17" s="19">
        <v>6</v>
      </c>
      <c r="O17" s="19">
        <v>5</v>
      </c>
      <c r="P17" s="19">
        <v>13</v>
      </c>
      <c r="Q17" s="19">
        <v>21</v>
      </c>
    </row>
    <row r="18" spans="1:17" ht="12.75">
      <c r="A18" s="43" t="s">
        <v>24</v>
      </c>
      <c r="B18" s="44"/>
      <c r="C18" s="14">
        <v>17</v>
      </c>
      <c r="D18" s="2">
        <v>18</v>
      </c>
      <c r="E18" s="2">
        <v>4</v>
      </c>
      <c r="F18" s="18">
        <f>SUM(M18+N18+O18+Q18+P18)</f>
        <v>25</v>
      </c>
      <c r="G18" s="18" t="s">
        <v>23</v>
      </c>
      <c r="H18" s="18" t="s">
        <v>23</v>
      </c>
      <c r="I18" s="18" t="s">
        <v>23</v>
      </c>
      <c r="J18" s="18"/>
      <c r="K18" s="18"/>
      <c r="L18" s="18"/>
      <c r="M18" s="19">
        <v>4</v>
      </c>
      <c r="N18" s="19">
        <v>3</v>
      </c>
      <c r="O18" s="19">
        <v>1</v>
      </c>
      <c r="P18" s="19">
        <v>11</v>
      </c>
      <c r="Q18" s="19">
        <v>6</v>
      </c>
    </row>
    <row r="19" spans="1:17" ht="49.5" customHeight="1">
      <c r="A19" s="42" t="s">
        <v>33</v>
      </c>
      <c r="B19" s="42"/>
      <c r="C19" s="14"/>
      <c r="D19" s="2"/>
      <c r="E19" s="6"/>
      <c r="F19" s="18">
        <f>SUM(M19+N19+O19+Q19+P19+I19+H19)</f>
        <v>835</v>
      </c>
      <c r="G19" s="18"/>
      <c r="H19" s="18">
        <f>H20</f>
        <v>487</v>
      </c>
      <c r="I19" s="18">
        <f>I20</f>
        <v>71</v>
      </c>
      <c r="J19" s="18"/>
      <c r="K19" s="18"/>
      <c r="L19" s="18"/>
      <c r="M19" s="18"/>
      <c r="N19" s="18">
        <f>SUM(N20+N21+N22)</f>
        <v>4</v>
      </c>
      <c r="O19" s="18"/>
      <c r="P19" s="18">
        <f>SUM(P20+P21+P22)</f>
        <v>9</v>
      </c>
      <c r="Q19" s="18">
        <f>SUM(Q20+Q21+Q22)</f>
        <v>264</v>
      </c>
    </row>
    <row r="20" spans="1:17" ht="16.5" customHeight="1">
      <c r="A20" s="42" t="s">
        <v>14</v>
      </c>
      <c r="B20" s="42"/>
      <c r="C20" s="14">
        <v>133</v>
      </c>
      <c r="D20" s="2">
        <v>9</v>
      </c>
      <c r="E20" s="6" t="s">
        <v>13</v>
      </c>
      <c r="F20" s="18">
        <f>SUM(M20+N20+O20+Q20+P20+I20+H20)</f>
        <v>806</v>
      </c>
      <c r="G20" s="18"/>
      <c r="H20" s="18">
        <v>487</v>
      </c>
      <c r="I20" s="18">
        <v>71</v>
      </c>
      <c r="J20" s="18"/>
      <c r="K20" s="18"/>
      <c r="L20" s="18"/>
      <c r="M20" s="19"/>
      <c r="N20" s="19"/>
      <c r="O20" s="19"/>
      <c r="P20" s="19"/>
      <c r="Q20" s="19">
        <v>248</v>
      </c>
    </row>
    <row r="21" spans="1:17" ht="15" customHeight="1">
      <c r="A21" s="42" t="s">
        <v>15</v>
      </c>
      <c r="B21" s="42"/>
      <c r="C21" s="14">
        <v>14</v>
      </c>
      <c r="D21" s="2">
        <v>2</v>
      </c>
      <c r="E21" s="6" t="s">
        <v>16</v>
      </c>
      <c r="F21" s="18">
        <f>SUM(M21+N21+P21+Q21)</f>
        <v>25</v>
      </c>
      <c r="G21" s="18"/>
      <c r="H21" s="18"/>
      <c r="I21" s="18"/>
      <c r="J21" s="18"/>
      <c r="K21" s="18"/>
      <c r="L21" s="18"/>
      <c r="M21" s="19"/>
      <c r="N21" s="19">
        <v>1</v>
      </c>
      <c r="O21" s="19"/>
      <c r="P21" s="19">
        <v>8</v>
      </c>
      <c r="Q21" s="19">
        <v>16</v>
      </c>
    </row>
    <row r="22" spans="1:17" ht="15" customHeight="1">
      <c r="A22" s="42" t="s">
        <v>24</v>
      </c>
      <c r="B22" s="42"/>
      <c r="C22" s="8">
        <v>17</v>
      </c>
      <c r="D22" s="8">
        <v>18</v>
      </c>
      <c r="E22" s="8">
        <v>5.7</v>
      </c>
      <c r="F22" s="18">
        <f>SUM(M22+N22+P22+Q22)</f>
        <v>4</v>
      </c>
      <c r="G22" s="18"/>
      <c r="H22" s="18"/>
      <c r="I22" s="18"/>
      <c r="J22" s="18"/>
      <c r="K22" s="18"/>
      <c r="L22" s="18"/>
      <c r="M22" s="19"/>
      <c r="N22" s="19">
        <v>3</v>
      </c>
      <c r="O22" s="19"/>
      <c r="P22" s="19">
        <v>1</v>
      </c>
      <c r="Q22" s="19"/>
    </row>
    <row r="23" spans="1:17" ht="83.25" customHeight="1">
      <c r="A23" s="42" t="s">
        <v>32</v>
      </c>
      <c r="B23" s="42"/>
      <c r="C23" s="14"/>
      <c r="D23" s="3"/>
      <c r="E23" s="2"/>
      <c r="F23" s="20">
        <f>SUM(F24+F25+F26)</f>
        <v>3293</v>
      </c>
      <c r="G23" s="18"/>
      <c r="H23" s="18">
        <v>1623</v>
      </c>
      <c r="I23" s="18">
        <v>237</v>
      </c>
      <c r="J23" s="18"/>
      <c r="K23" s="18"/>
      <c r="L23" s="18"/>
      <c r="M23" s="18">
        <f>SUM(M24+M25+M26)</f>
        <v>461</v>
      </c>
      <c r="N23" s="18">
        <f>SUM(N24+N25+N26)</f>
        <v>149</v>
      </c>
      <c r="O23" s="18">
        <f>SUM(O24+O25+O26)</f>
        <v>103</v>
      </c>
      <c r="P23" s="18">
        <f>SUM(P24+P25+P26)</f>
        <v>266</v>
      </c>
      <c r="Q23" s="18">
        <f>SUM(Q24+Q25+Q26)</f>
        <v>454</v>
      </c>
    </row>
    <row r="24" spans="1:17" ht="15" customHeight="1">
      <c r="A24" s="42" t="s">
        <v>14</v>
      </c>
      <c r="B24" s="42"/>
      <c r="C24" s="14">
        <v>3.7</v>
      </c>
      <c r="D24" s="15">
        <v>5.5</v>
      </c>
      <c r="E24" s="2">
        <v>4.4</v>
      </c>
      <c r="F24" s="18">
        <f>SUM(H24+I24+M24+N24+O24+P24+Q24)</f>
        <v>2993</v>
      </c>
      <c r="G24" s="18"/>
      <c r="H24" s="18">
        <v>1623</v>
      </c>
      <c r="I24" s="18">
        <v>237</v>
      </c>
      <c r="J24" s="18"/>
      <c r="K24" s="18"/>
      <c r="L24" s="18"/>
      <c r="M24" s="19">
        <f>M11+M14-M20</f>
        <v>327</v>
      </c>
      <c r="N24" s="19">
        <f>N11+N14-N20</f>
        <v>131</v>
      </c>
      <c r="O24" s="19">
        <f>O11+O14-O20</f>
        <v>92</v>
      </c>
      <c r="P24" s="19">
        <f>P11+P14-P20</f>
        <v>251</v>
      </c>
      <c r="Q24" s="19">
        <f>Q11+Q14-Q20</f>
        <v>332</v>
      </c>
    </row>
    <row r="25" spans="1:17" ht="15" customHeight="1">
      <c r="A25" s="42" t="s">
        <v>15</v>
      </c>
      <c r="B25" s="42"/>
      <c r="C25" s="14">
        <v>3.7</v>
      </c>
      <c r="D25" s="15">
        <v>5.1</v>
      </c>
      <c r="E25" s="2">
        <v>4.4</v>
      </c>
      <c r="F25" s="18">
        <f>SUM(M25+N25+O25+P25+Q25)</f>
        <v>177</v>
      </c>
      <c r="G25" s="18" t="s">
        <v>23</v>
      </c>
      <c r="H25" s="18" t="s">
        <v>23</v>
      </c>
      <c r="I25" s="18" t="s">
        <v>23</v>
      </c>
      <c r="J25" s="18"/>
      <c r="K25" s="18"/>
      <c r="L25" s="18"/>
      <c r="M25" s="19">
        <f aca="true" t="shared" si="0" ref="M25:Q26">M12+M17-M21</f>
        <v>33</v>
      </c>
      <c r="N25" s="19">
        <f t="shared" si="0"/>
        <v>13</v>
      </c>
      <c r="O25" s="19">
        <f t="shared" si="0"/>
        <v>10</v>
      </c>
      <c r="P25" s="19">
        <f t="shared" si="0"/>
        <v>5</v>
      </c>
      <c r="Q25" s="19">
        <f t="shared" si="0"/>
        <v>116</v>
      </c>
    </row>
    <row r="26" spans="1:17" ht="12.75">
      <c r="A26" s="42" t="s">
        <v>24</v>
      </c>
      <c r="B26" s="42"/>
      <c r="C26" s="8">
        <v>3.7</v>
      </c>
      <c r="D26" s="16">
        <v>5.2</v>
      </c>
      <c r="E26" s="8">
        <v>4.4</v>
      </c>
      <c r="F26" s="18">
        <f>SUM(M26+N26+O26+P26+Q26)</f>
        <v>123</v>
      </c>
      <c r="G26" s="19" t="s">
        <v>23</v>
      </c>
      <c r="H26" s="19" t="s">
        <v>23</v>
      </c>
      <c r="I26" s="19" t="s">
        <v>23</v>
      </c>
      <c r="J26" s="19"/>
      <c r="K26" s="19"/>
      <c r="L26" s="19"/>
      <c r="M26" s="19">
        <f t="shared" si="0"/>
        <v>101</v>
      </c>
      <c r="N26" s="19">
        <f t="shared" si="0"/>
        <v>5</v>
      </c>
      <c r="O26" s="19">
        <f t="shared" si="0"/>
        <v>1</v>
      </c>
      <c r="P26" s="19">
        <f t="shared" si="0"/>
        <v>10</v>
      </c>
      <c r="Q26" s="19">
        <f t="shared" si="0"/>
        <v>6</v>
      </c>
    </row>
    <row r="27" ht="9.75" customHeight="1">
      <c r="G27" t="s">
        <v>30</v>
      </c>
    </row>
    <row r="28" spans="2:12" ht="12.75">
      <c r="B28" t="s">
        <v>29</v>
      </c>
      <c r="L28" t="s">
        <v>31</v>
      </c>
    </row>
  </sheetData>
  <mergeCells count="24">
    <mergeCell ref="A26:B26"/>
    <mergeCell ref="A22:B22"/>
    <mergeCell ref="A21:B21"/>
    <mergeCell ref="A23:B23"/>
    <mergeCell ref="A24:B24"/>
    <mergeCell ref="A25:B25"/>
    <mergeCell ref="A11:B11"/>
    <mergeCell ref="A19:B19"/>
    <mergeCell ref="A15:B15"/>
    <mergeCell ref="A20:B20"/>
    <mergeCell ref="A16:A17"/>
    <mergeCell ref="A18:B18"/>
    <mergeCell ref="A12:B12"/>
    <mergeCell ref="A13:B13"/>
    <mergeCell ref="A14:B14"/>
    <mergeCell ref="C7:E7"/>
    <mergeCell ref="A10:B10"/>
    <mergeCell ref="A7:B8"/>
    <mergeCell ref="A9:B9"/>
    <mergeCell ref="N1:P1"/>
    <mergeCell ref="N2:P2"/>
    <mergeCell ref="N3:P3"/>
    <mergeCell ref="F7:F8"/>
    <mergeCell ref="G7:Q7"/>
  </mergeCells>
  <printOptions/>
  <pageMargins left="0.3937007874015748" right="0.3937007874015748" top="0.1968503937007874" bottom="0.3937007874015748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16">
      <selection activeCell="F26" sqref="F26"/>
    </sheetView>
  </sheetViews>
  <sheetFormatPr defaultColWidth="9.00390625" defaultRowHeight="12.75"/>
  <cols>
    <col min="2" max="2" width="15.00390625" style="0" customWidth="1"/>
    <col min="3" max="3" width="4.875" style="0" customWidth="1"/>
    <col min="4" max="5" width="5.25390625" style="0" customWidth="1"/>
    <col min="6" max="6" width="10.375" style="0" bestFit="1" customWidth="1"/>
    <col min="7" max="7" width="5.125" style="0" customWidth="1"/>
    <col min="8" max="8" width="11.75390625" style="0" customWidth="1"/>
    <col min="9" max="9" width="10.375" style="0" customWidth="1"/>
    <col min="10" max="10" width="4.75390625" style="0" customWidth="1"/>
    <col min="11" max="11" width="5.375" style="0" customWidth="1"/>
    <col min="12" max="12" width="5.125" style="0" customWidth="1"/>
    <col min="13" max="14" width="9.625" style="0" bestFit="1" customWidth="1"/>
    <col min="15" max="15" width="9.375" style="0" bestFit="1" customWidth="1"/>
    <col min="16" max="17" width="9.625" style="0" bestFit="1" customWidth="1"/>
  </cols>
  <sheetData>
    <row r="1" spans="14:16" ht="15" customHeight="1">
      <c r="N1" s="52" t="s">
        <v>27</v>
      </c>
      <c r="O1" s="52"/>
      <c r="P1" s="52"/>
    </row>
    <row r="2" spans="14:16" ht="0.75" customHeight="1" hidden="1">
      <c r="N2" s="52"/>
      <c r="O2" s="52"/>
      <c r="P2" s="52"/>
    </row>
    <row r="3" spans="14:16" ht="30" customHeight="1">
      <c r="N3" s="52"/>
      <c r="O3" s="52"/>
      <c r="P3" s="52"/>
    </row>
    <row r="4" spans="1:17" ht="12.7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8" ht="12.75">
      <c r="A5" s="4" t="s">
        <v>37</v>
      </c>
      <c r="B5" s="4"/>
      <c r="C5" s="4"/>
      <c r="D5" s="4"/>
      <c r="E5" s="4"/>
      <c r="F5" s="4" t="s">
        <v>38</v>
      </c>
      <c r="G5" s="17"/>
      <c r="H5" s="17"/>
    </row>
    <row r="6" ht="12.75">
      <c r="P6" t="s">
        <v>41</v>
      </c>
    </row>
    <row r="7" spans="1:17" ht="12.75">
      <c r="A7" s="53" t="s">
        <v>0</v>
      </c>
      <c r="B7" s="54"/>
      <c r="C7" s="57" t="s">
        <v>1</v>
      </c>
      <c r="D7" s="57"/>
      <c r="E7" s="57"/>
      <c r="F7" s="57" t="s">
        <v>5</v>
      </c>
      <c r="G7" s="58" t="s">
        <v>6</v>
      </c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1:17" ht="120">
      <c r="A8" s="55"/>
      <c r="B8" s="56"/>
      <c r="C8" s="21" t="s">
        <v>2</v>
      </c>
      <c r="D8" s="21" t="s">
        <v>3</v>
      </c>
      <c r="E8" s="21" t="s">
        <v>4</v>
      </c>
      <c r="F8" s="57"/>
      <c r="G8" s="21" t="s">
        <v>11</v>
      </c>
      <c r="H8" s="21" t="s">
        <v>8</v>
      </c>
      <c r="I8" s="21" t="s">
        <v>9</v>
      </c>
      <c r="J8" s="21" t="s">
        <v>19</v>
      </c>
      <c r="K8" s="21" t="s">
        <v>18</v>
      </c>
      <c r="L8" s="22" t="s">
        <v>17</v>
      </c>
      <c r="M8" s="22" t="s">
        <v>20</v>
      </c>
      <c r="N8" s="22" t="s">
        <v>21</v>
      </c>
      <c r="O8" s="22" t="s">
        <v>22</v>
      </c>
      <c r="P8" s="22" t="s">
        <v>28</v>
      </c>
      <c r="Q8" s="22" t="s">
        <v>7</v>
      </c>
    </row>
    <row r="9" spans="1:17" ht="13.5" thickBot="1">
      <c r="A9" s="48">
        <v>1</v>
      </c>
      <c r="B9" s="49"/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</row>
    <row r="10" spans="1:17" ht="73.5" customHeight="1">
      <c r="A10" s="76" t="s">
        <v>36</v>
      </c>
      <c r="B10" s="77"/>
      <c r="C10" s="25"/>
      <c r="D10" s="26"/>
      <c r="E10" s="26"/>
      <c r="F10" s="40">
        <f>SUM(F11+F12+F13)</f>
        <v>3046769.9</v>
      </c>
      <c r="G10" s="27"/>
      <c r="H10" s="39">
        <f>H11</f>
        <v>1622927.76</v>
      </c>
      <c r="I10" s="39">
        <f>I11</f>
        <v>236376.89</v>
      </c>
      <c r="J10" s="27"/>
      <c r="K10" s="27"/>
      <c r="L10" s="27"/>
      <c r="M10" s="39">
        <f>SUM(M11+M12+M13)</f>
        <v>442345.47000000003</v>
      </c>
      <c r="N10" s="39">
        <f>SUM(N11+N12+N13)</f>
        <v>143985.52</v>
      </c>
      <c r="O10" s="39">
        <f>SUM(O11+O12+O13)</f>
        <v>98954.54</v>
      </c>
      <c r="P10" s="39">
        <f>SUM(P11+P12+P13)</f>
        <v>250605.02</v>
      </c>
      <c r="Q10" s="39">
        <f>SUM(Q11+Q12+Q13)</f>
        <v>251574.69999999998</v>
      </c>
    </row>
    <row r="11" spans="1:17" ht="12.75">
      <c r="A11" s="45" t="s">
        <v>14</v>
      </c>
      <c r="B11" s="45"/>
      <c r="C11" s="29">
        <v>3.7</v>
      </c>
      <c r="D11" s="30">
        <v>5.5</v>
      </c>
      <c r="E11" s="30">
        <v>3.3</v>
      </c>
      <c r="F11" s="39">
        <f>SUM(H11+I11+M11+N11+O11+P11+Q11)</f>
        <v>2800806.53</v>
      </c>
      <c r="G11" s="27"/>
      <c r="H11" s="39">
        <v>1622927.76</v>
      </c>
      <c r="I11" s="39">
        <v>236376.89</v>
      </c>
      <c r="J11" s="27"/>
      <c r="K11" s="27"/>
      <c r="L11" s="27"/>
      <c r="M11" s="41">
        <v>326597.03</v>
      </c>
      <c r="N11" s="41">
        <v>131456.11</v>
      </c>
      <c r="O11" s="41">
        <v>92838</v>
      </c>
      <c r="P11" s="41">
        <v>250605.02</v>
      </c>
      <c r="Q11" s="41">
        <v>140005.72</v>
      </c>
    </row>
    <row r="12" spans="1:17" ht="12.75">
      <c r="A12" s="45" t="s">
        <v>15</v>
      </c>
      <c r="B12" s="45"/>
      <c r="C12" s="29">
        <v>3.7</v>
      </c>
      <c r="D12" s="30">
        <v>5.1</v>
      </c>
      <c r="E12" s="30">
        <v>3.3</v>
      </c>
      <c r="F12" s="39">
        <f>SUM(M12+N12+O12+P12+Q12)</f>
        <v>144300.62</v>
      </c>
      <c r="G12" s="27" t="s">
        <v>23</v>
      </c>
      <c r="H12" s="27" t="s">
        <v>23</v>
      </c>
      <c r="I12" s="27" t="s">
        <v>23</v>
      </c>
      <c r="J12" s="27"/>
      <c r="K12" s="27"/>
      <c r="L12" s="27"/>
      <c r="M12" s="41">
        <v>19715.42</v>
      </c>
      <c r="N12" s="41">
        <v>7567.54</v>
      </c>
      <c r="O12" s="41">
        <v>5728.54</v>
      </c>
      <c r="P12" s="41"/>
      <c r="Q12" s="41">
        <v>111289.12</v>
      </c>
    </row>
    <row r="13" spans="1:17" ht="12.75">
      <c r="A13" s="45" t="s">
        <v>24</v>
      </c>
      <c r="B13" s="45"/>
      <c r="C13" s="29">
        <v>3.7</v>
      </c>
      <c r="D13" s="30">
        <v>5.2</v>
      </c>
      <c r="E13" s="30">
        <v>3.3</v>
      </c>
      <c r="F13" s="39">
        <f>SUM(M13+N13+O13+P13+Q13)</f>
        <v>101662.75</v>
      </c>
      <c r="G13" s="31" t="s">
        <v>23</v>
      </c>
      <c r="H13" s="31" t="s">
        <v>23</v>
      </c>
      <c r="I13" s="31" t="s">
        <v>23</v>
      </c>
      <c r="J13" s="31"/>
      <c r="K13" s="31"/>
      <c r="L13" s="31"/>
      <c r="M13" s="41">
        <v>96033.02</v>
      </c>
      <c r="N13" s="41">
        <v>4961.87</v>
      </c>
      <c r="O13" s="41">
        <v>388</v>
      </c>
      <c r="P13" s="41"/>
      <c r="Q13" s="41">
        <v>279.86</v>
      </c>
    </row>
    <row r="14" spans="1:17" ht="36.75" customHeight="1">
      <c r="A14" s="45" t="s">
        <v>39</v>
      </c>
      <c r="B14" s="45"/>
      <c r="C14" s="29">
        <v>133</v>
      </c>
      <c r="D14" s="30">
        <v>6</v>
      </c>
      <c r="E14" s="32" t="s">
        <v>13</v>
      </c>
      <c r="F14" s="39">
        <f>SUM(M14+N14+O14+Q14+P14)</f>
        <v>440000</v>
      </c>
      <c r="G14" s="27"/>
      <c r="H14" s="27"/>
      <c r="I14" s="27"/>
      <c r="J14" s="27"/>
      <c r="K14" s="27"/>
      <c r="L14" s="27"/>
      <c r="M14" s="34"/>
      <c r="N14" s="34"/>
      <c r="O14" s="34"/>
      <c r="P14" s="34"/>
      <c r="Q14" s="34">
        <v>440000</v>
      </c>
    </row>
    <row r="15" spans="1:17" ht="22.5" customHeight="1">
      <c r="A15" s="45" t="s">
        <v>34</v>
      </c>
      <c r="B15" s="45"/>
      <c r="C15" s="29"/>
      <c r="D15" s="30"/>
      <c r="E15" s="30"/>
      <c r="F15" s="39">
        <f>SUM(M15+N15+O15+Q15+P15)</f>
        <v>83167.45999999999</v>
      </c>
      <c r="G15" s="27" t="s">
        <v>23</v>
      </c>
      <c r="H15" s="27" t="s">
        <v>23</v>
      </c>
      <c r="I15" s="27" t="s">
        <v>23</v>
      </c>
      <c r="J15" s="27"/>
      <c r="K15" s="27"/>
      <c r="L15" s="27"/>
      <c r="M15" s="41">
        <f>SUM(M17+M18)</f>
        <v>18156.870000000003</v>
      </c>
      <c r="N15" s="41">
        <f>SUM(N17+N18)</f>
        <v>8702.14</v>
      </c>
      <c r="O15" s="41">
        <f>SUM(O17+O18)</f>
        <v>5089.34</v>
      </c>
      <c r="P15" s="41">
        <f>SUM(P17+P18)</f>
        <v>24468.07</v>
      </c>
      <c r="Q15" s="41">
        <f>SUM(Q17+Q18)</f>
        <v>26751.04</v>
      </c>
    </row>
    <row r="16" spans="1:17" ht="12.75">
      <c r="A16" s="45" t="s">
        <v>15</v>
      </c>
      <c r="B16" s="28" t="s">
        <v>25</v>
      </c>
      <c r="C16" s="29"/>
      <c r="D16" s="30"/>
      <c r="E16" s="30"/>
      <c r="F16" s="39">
        <v>4.3</v>
      </c>
      <c r="G16" s="27" t="s">
        <v>23</v>
      </c>
      <c r="H16" s="27" t="s">
        <v>23</v>
      </c>
      <c r="I16" s="27" t="s">
        <v>23</v>
      </c>
      <c r="J16" s="27"/>
      <c r="K16" s="27"/>
      <c r="L16" s="27"/>
      <c r="M16" s="38"/>
      <c r="N16" s="38"/>
      <c r="O16" s="38"/>
      <c r="P16" s="38"/>
      <c r="Q16" s="38"/>
    </row>
    <row r="17" spans="1:17" ht="12.75">
      <c r="A17" s="45"/>
      <c r="B17" s="28" t="s">
        <v>26</v>
      </c>
      <c r="C17" s="29">
        <v>14</v>
      </c>
      <c r="D17" s="30">
        <v>2</v>
      </c>
      <c r="E17" s="30">
        <v>4</v>
      </c>
      <c r="F17" s="39">
        <f>SUM(M17+N17+O17+Q17+P17)</f>
        <v>58180.28</v>
      </c>
      <c r="G17" s="27" t="s">
        <v>23</v>
      </c>
      <c r="H17" s="27" t="s">
        <v>23</v>
      </c>
      <c r="I17" s="27" t="s">
        <v>23</v>
      </c>
      <c r="J17" s="27"/>
      <c r="K17" s="27"/>
      <c r="L17" s="27"/>
      <c r="M17" s="41">
        <v>13448.12</v>
      </c>
      <c r="N17" s="41">
        <v>6301.38</v>
      </c>
      <c r="O17" s="41">
        <v>3842.22</v>
      </c>
      <c r="P17" s="41">
        <v>13213.23</v>
      </c>
      <c r="Q17" s="41">
        <v>21375.33</v>
      </c>
    </row>
    <row r="18" spans="1:17" ht="12.75">
      <c r="A18" s="46" t="s">
        <v>24</v>
      </c>
      <c r="B18" s="47"/>
      <c r="C18" s="29">
        <v>17</v>
      </c>
      <c r="D18" s="30">
        <v>18</v>
      </c>
      <c r="E18" s="30">
        <v>4</v>
      </c>
      <c r="F18" s="39">
        <f>SUM(M18+N18+O18+Q18+P18)</f>
        <v>24987.18</v>
      </c>
      <c r="G18" s="27" t="s">
        <v>23</v>
      </c>
      <c r="H18" s="27" t="s">
        <v>23</v>
      </c>
      <c r="I18" s="27" t="s">
        <v>23</v>
      </c>
      <c r="J18" s="27"/>
      <c r="K18" s="27"/>
      <c r="L18" s="27"/>
      <c r="M18" s="41">
        <v>4708.75</v>
      </c>
      <c r="N18" s="41">
        <v>2400.76</v>
      </c>
      <c r="O18" s="41">
        <v>1247.12</v>
      </c>
      <c r="P18" s="41">
        <v>11254.84</v>
      </c>
      <c r="Q18" s="41">
        <v>5375.71</v>
      </c>
    </row>
    <row r="19" spans="1:17" ht="39" customHeight="1">
      <c r="A19" s="45" t="s">
        <v>40</v>
      </c>
      <c r="B19" s="45"/>
      <c r="C19" s="29"/>
      <c r="D19" s="30"/>
      <c r="E19" s="32"/>
      <c r="F19" s="39">
        <f>SUM(M19+N19+O19+Q19+P19+I19+H19)</f>
        <v>834586.5900000001</v>
      </c>
      <c r="G19" s="27"/>
      <c r="H19" s="39">
        <f>H20</f>
        <v>486878.34</v>
      </c>
      <c r="I19" s="39">
        <f>I20</f>
        <v>70913.06</v>
      </c>
      <c r="J19" s="39"/>
      <c r="K19" s="39"/>
      <c r="L19" s="39"/>
      <c r="M19" s="39"/>
      <c r="N19" s="39">
        <f>SUM(N20+N21+N22)</f>
        <v>3386.14</v>
      </c>
      <c r="O19" s="39"/>
      <c r="P19" s="39">
        <f>SUM(P20+P21+P22)</f>
        <v>9346.87</v>
      </c>
      <c r="Q19" s="39">
        <f>SUM(Q20+Q21+Q22)</f>
        <v>264062.18</v>
      </c>
    </row>
    <row r="20" spans="1:17" ht="12.75">
      <c r="A20" s="45" t="s">
        <v>14</v>
      </c>
      <c r="B20" s="45"/>
      <c r="C20" s="29">
        <v>133</v>
      </c>
      <c r="D20" s="30">
        <v>9</v>
      </c>
      <c r="E20" s="32" t="s">
        <v>13</v>
      </c>
      <c r="F20" s="39">
        <f>SUM(M20+N20+O20+Q20+P20+I20+H20)</f>
        <v>805431.4</v>
      </c>
      <c r="G20" s="27"/>
      <c r="H20" s="39">
        <v>486878.34</v>
      </c>
      <c r="I20" s="39">
        <v>70913.06</v>
      </c>
      <c r="J20" s="39"/>
      <c r="K20" s="39"/>
      <c r="L20" s="39"/>
      <c r="M20" s="41"/>
      <c r="N20" s="41"/>
      <c r="O20" s="41"/>
      <c r="P20" s="41"/>
      <c r="Q20" s="41">
        <v>247640</v>
      </c>
    </row>
    <row r="21" spans="1:17" ht="12.75">
      <c r="A21" s="45" t="s">
        <v>15</v>
      </c>
      <c r="B21" s="45"/>
      <c r="C21" s="29">
        <v>14</v>
      </c>
      <c r="D21" s="30">
        <v>2</v>
      </c>
      <c r="E21" s="32" t="s">
        <v>16</v>
      </c>
      <c r="F21" s="39">
        <f>SUM(M21+N21+P21+Q21)</f>
        <v>25233.47</v>
      </c>
      <c r="G21" s="27"/>
      <c r="H21" s="39"/>
      <c r="I21" s="39"/>
      <c r="J21" s="39"/>
      <c r="K21" s="39"/>
      <c r="L21" s="39"/>
      <c r="M21" s="41"/>
      <c r="N21" s="41">
        <v>860.9</v>
      </c>
      <c r="O21" s="41"/>
      <c r="P21" s="41">
        <v>7950.39</v>
      </c>
      <c r="Q21" s="41">
        <v>16422.18</v>
      </c>
    </row>
    <row r="22" spans="1:17" ht="12.75">
      <c r="A22" s="45" t="s">
        <v>24</v>
      </c>
      <c r="B22" s="45"/>
      <c r="C22" s="33">
        <v>17</v>
      </c>
      <c r="D22" s="33">
        <v>18</v>
      </c>
      <c r="E22" s="33">
        <v>5.7</v>
      </c>
      <c r="F22" s="39">
        <f>SUM(M22+N22+P22+Q22)</f>
        <v>3921.72</v>
      </c>
      <c r="G22" s="27"/>
      <c r="H22" s="39"/>
      <c r="I22" s="39"/>
      <c r="J22" s="39"/>
      <c r="K22" s="39"/>
      <c r="L22" s="39"/>
      <c r="M22" s="41"/>
      <c r="N22" s="41">
        <v>2525.24</v>
      </c>
      <c r="O22" s="41"/>
      <c r="P22" s="41">
        <v>1396.48</v>
      </c>
      <c r="Q22" s="41"/>
    </row>
    <row r="23" spans="1:17" ht="70.5" customHeight="1">
      <c r="A23" s="45" t="s">
        <v>32</v>
      </c>
      <c r="B23" s="45"/>
      <c r="C23" s="29"/>
      <c r="D23" s="34"/>
      <c r="E23" s="30"/>
      <c r="F23" s="40">
        <f>SUM(F24+F25+F26)</f>
        <v>2735350.77</v>
      </c>
      <c r="G23" s="27"/>
      <c r="H23" s="39">
        <f>H24</f>
        <v>1136049.42</v>
      </c>
      <c r="I23" s="39">
        <f>I24</f>
        <v>165463.83000000002</v>
      </c>
      <c r="J23" s="39"/>
      <c r="K23" s="39"/>
      <c r="L23" s="39"/>
      <c r="M23" s="39">
        <f>SUM(M24+M25+M26)</f>
        <v>460502.34</v>
      </c>
      <c r="N23" s="39">
        <f>SUM(N24+N25+N26)</f>
        <v>149301.52</v>
      </c>
      <c r="O23" s="39">
        <f>SUM(O24+O25+O26)</f>
        <v>104043.87999999999</v>
      </c>
      <c r="P23" s="39">
        <f>SUM(P24+P25+P26)</f>
        <v>265726.22</v>
      </c>
      <c r="Q23" s="39">
        <f>SUM(Q24+Q25+Q26)</f>
        <v>454263.56</v>
      </c>
    </row>
    <row r="24" spans="1:17" ht="12.75">
      <c r="A24" s="45" t="s">
        <v>14</v>
      </c>
      <c r="B24" s="45"/>
      <c r="C24" s="29">
        <v>3.7</v>
      </c>
      <c r="D24" s="35">
        <v>5.5</v>
      </c>
      <c r="E24" s="30">
        <v>4.4</v>
      </c>
      <c r="F24" s="39">
        <f>SUM(H24+I24+M24+N24+O24+P24+Q24)</f>
        <v>2435375.13</v>
      </c>
      <c r="G24" s="27"/>
      <c r="H24" s="39">
        <f>H11-H20</f>
        <v>1136049.42</v>
      </c>
      <c r="I24" s="39">
        <f>I11-I20</f>
        <v>165463.83000000002</v>
      </c>
      <c r="J24" s="39"/>
      <c r="K24" s="39"/>
      <c r="L24" s="39"/>
      <c r="M24" s="41">
        <f>M11+M14-M20</f>
        <v>326597.03</v>
      </c>
      <c r="N24" s="41">
        <f>N11+N14-N20</f>
        <v>131456.11</v>
      </c>
      <c r="O24" s="41">
        <f>O11+O14-O20</f>
        <v>92838</v>
      </c>
      <c r="P24" s="41">
        <f>P11+P14-P20</f>
        <v>250605.02</v>
      </c>
      <c r="Q24" s="41">
        <f>Q11+Q14-Q20</f>
        <v>332365.72</v>
      </c>
    </row>
    <row r="25" spans="1:17" ht="12.75">
      <c r="A25" s="45" t="s">
        <v>15</v>
      </c>
      <c r="B25" s="45"/>
      <c r="C25" s="29">
        <v>3.7</v>
      </c>
      <c r="D25" s="35">
        <v>5.1</v>
      </c>
      <c r="E25" s="30">
        <v>4.4</v>
      </c>
      <c r="F25" s="39">
        <f>SUM(M25+N25+O25+P25+Q25)</f>
        <v>177247.43000000002</v>
      </c>
      <c r="G25" s="27" t="s">
        <v>23</v>
      </c>
      <c r="H25" s="39" t="s">
        <v>23</v>
      </c>
      <c r="I25" s="39" t="s">
        <v>23</v>
      </c>
      <c r="J25" s="39"/>
      <c r="K25" s="39"/>
      <c r="L25" s="39"/>
      <c r="M25" s="41">
        <f aca="true" t="shared" si="0" ref="M25:Q26">M12+M17-M21</f>
        <v>33163.54</v>
      </c>
      <c r="N25" s="41">
        <f t="shared" si="0"/>
        <v>13008.02</v>
      </c>
      <c r="O25" s="41">
        <f t="shared" si="0"/>
        <v>9570.76</v>
      </c>
      <c r="P25" s="41">
        <f t="shared" si="0"/>
        <v>5262.839999999999</v>
      </c>
      <c r="Q25" s="41">
        <f t="shared" si="0"/>
        <v>116242.27000000002</v>
      </c>
    </row>
    <row r="26" spans="1:17" ht="12.75">
      <c r="A26" s="45" t="s">
        <v>24</v>
      </c>
      <c r="B26" s="45"/>
      <c r="C26" s="33">
        <v>3.7</v>
      </c>
      <c r="D26" s="36">
        <v>5.2</v>
      </c>
      <c r="E26" s="33">
        <v>4.4</v>
      </c>
      <c r="F26" s="39">
        <f>SUM(M26+N26+O26+P26+Q26)</f>
        <v>122728.20999999999</v>
      </c>
      <c r="G26" s="31" t="s">
        <v>23</v>
      </c>
      <c r="H26" s="41" t="s">
        <v>23</v>
      </c>
      <c r="I26" s="41" t="s">
        <v>23</v>
      </c>
      <c r="J26" s="41"/>
      <c r="K26" s="41"/>
      <c r="L26" s="41"/>
      <c r="M26" s="41">
        <f t="shared" si="0"/>
        <v>100741.77</v>
      </c>
      <c r="N26" s="41">
        <f t="shared" si="0"/>
        <v>4837.39</v>
      </c>
      <c r="O26" s="41">
        <f t="shared" si="0"/>
        <v>1635.12</v>
      </c>
      <c r="P26" s="41">
        <f t="shared" si="0"/>
        <v>9858.36</v>
      </c>
      <c r="Q26" s="41">
        <f t="shared" si="0"/>
        <v>5655.57</v>
      </c>
    </row>
    <row r="27" spans="1:17" ht="12.75">
      <c r="A27" s="37"/>
      <c r="B27" s="37"/>
      <c r="C27" s="37"/>
      <c r="D27" s="37"/>
      <c r="E27" s="37"/>
      <c r="F27" s="37"/>
      <c r="G27" s="37" t="s">
        <v>30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>
      <c r="A28" s="37"/>
      <c r="B28" s="37" t="s">
        <v>29</v>
      </c>
      <c r="C28" s="37"/>
      <c r="D28" s="37"/>
      <c r="E28" s="37"/>
      <c r="F28" s="37"/>
      <c r="G28" s="37"/>
      <c r="H28" s="37"/>
      <c r="I28" s="37"/>
      <c r="J28" s="37"/>
      <c r="K28" s="37"/>
      <c r="L28" s="37" t="s">
        <v>31</v>
      </c>
      <c r="M28" s="37"/>
      <c r="N28" s="37"/>
      <c r="O28" s="37"/>
      <c r="P28" s="37"/>
      <c r="Q28" s="37"/>
    </row>
  </sheetData>
  <mergeCells count="24">
    <mergeCell ref="A26:B26"/>
    <mergeCell ref="A22:B22"/>
    <mergeCell ref="A23:B23"/>
    <mergeCell ref="A24:B24"/>
    <mergeCell ref="A25:B25"/>
    <mergeCell ref="A18:B18"/>
    <mergeCell ref="A19:B19"/>
    <mergeCell ref="A20:B20"/>
    <mergeCell ref="A21:B21"/>
    <mergeCell ref="A13:B13"/>
    <mergeCell ref="A14:B14"/>
    <mergeCell ref="A15:B15"/>
    <mergeCell ref="A16:A17"/>
    <mergeCell ref="A9:B9"/>
    <mergeCell ref="A10:B10"/>
    <mergeCell ref="A11:B11"/>
    <mergeCell ref="A12:B12"/>
    <mergeCell ref="N1:P1"/>
    <mergeCell ref="N2:P2"/>
    <mergeCell ref="N3:P3"/>
    <mergeCell ref="A7:B8"/>
    <mergeCell ref="C7:E7"/>
    <mergeCell ref="F7:F8"/>
    <mergeCell ref="G7:Q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Ревизор</cp:lastModifiedBy>
  <cp:lastPrinted>2009-10-19T10:23:06Z</cp:lastPrinted>
  <dcterms:created xsi:type="dcterms:W3CDTF">2002-01-16T06:45:04Z</dcterms:created>
  <dcterms:modified xsi:type="dcterms:W3CDTF">2011-01-14T05:30:55Z</dcterms:modified>
  <cp:category/>
  <cp:version/>
  <cp:contentType/>
  <cp:contentStatus/>
</cp:coreProperties>
</file>