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2" activeTab="16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'!$A$1:$J$18</definedName>
    <definedName name="_xlnm.Print_Area" localSheetId="11">'О10'!$A$1:$J$16</definedName>
    <definedName name="_xlnm.Print_Area" localSheetId="12">'О11'!$A$2:$T$17</definedName>
    <definedName name="_xlnm.Print_Area" localSheetId="13">'О12'!$A$1:$L$16</definedName>
    <definedName name="_xlnm.Print_Area" localSheetId="14">'О13'!$A$1:$L$16</definedName>
    <definedName name="_xlnm.Print_Area" localSheetId="15">'О14'!$A$1:$L$16</definedName>
    <definedName name="_xlnm.Print_Area" localSheetId="16">'О15'!$A$1:$R$16</definedName>
    <definedName name="_xlnm.Print_Area" localSheetId="17">'О16'!$A$1:$L$16</definedName>
    <definedName name="_xlnm.Print_Area" localSheetId="3">'о2'!$A$1:$L$16</definedName>
    <definedName name="_xlnm.Print_Area" localSheetId="4">'о3'!$A$1:$N$16</definedName>
    <definedName name="_xlnm.Print_Area" localSheetId="5">'о4'!$A$1:$J$16</definedName>
    <definedName name="_xlnm.Print_Area" localSheetId="6">'о5'!$A$1:$H$16</definedName>
    <definedName name="_xlnm.Print_Area" localSheetId="7">'о6'!$A$1:$H$16</definedName>
    <definedName name="_xlnm.Print_Area" localSheetId="8">'о7'!$A$1:$M$16</definedName>
    <definedName name="_xlnm.Print_Area" localSheetId="9">'о8'!$A$1:$M$16</definedName>
    <definedName name="_xlnm.Print_Area" localSheetId="10">'О9'!$A$1:$K$16</definedName>
  </definedNames>
  <calcPr fullCalcOnLoad="1"/>
</workbook>
</file>

<file path=xl/sharedStrings.xml><?xml version="1.0" encoding="utf-8"?>
<sst xmlns="http://schemas.openxmlformats.org/spreadsheetml/2006/main" count="600" uniqueCount="227">
  <si>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</si>
  <si>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</si>
  <si>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</si>
  <si>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</si>
  <si>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</si>
  <si>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</si>
  <si>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</si>
  <si>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</si>
  <si>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</si>
  <si>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</si>
  <si>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</si>
  <si>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</si>
  <si>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</si>
  <si>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</si>
  <si>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</si>
  <si>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</si>
  <si>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</si>
  <si>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</si>
  <si>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</si>
  <si>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</si>
  <si>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</si>
  <si>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</si>
  <si>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</si>
  <si>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</si>
  <si>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</si>
  <si>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</si>
  <si>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</si>
  <si>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</si>
  <si>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</si>
  <si>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</si>
  <si>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</si>
  <si>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</si>
  <si>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</si>
  <si>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</si>
  <si>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</si>
  <si>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</si>
  <si>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</si>
  <si>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</si>
  <si>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</si>
  <si>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</si>
  <si>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</si>
  <si>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</si>
  <si>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</si>
  <si>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</si>
  <si>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</si>
  <si>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</si>
  <si>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</si>
  <si>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</si>
  <si>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</si>
  <si>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</si>
  <si>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</si>
  <si>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</si>
  <si>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</si>
  <si>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</si>
  <si>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</si>
  <si>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</si>
  <si>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</si>
  <si>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</si>
  <si>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</si>
  <si>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</si>
  <si>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</si>
  <si>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</si>
  <si>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</si>
  <si>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</si>
  <si>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</si>
  <si>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</si>
  <si>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</si>
  <si>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</si>
  <si>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</si>
  <si>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</si>
  <si>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</si>
  <si>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</si>
  <si>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</si>
  <si>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</si>
  <si>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</si>
  <si>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</si>
  <si>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</si>
  <si>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</si>
  <si>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</si>
  <si>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</si>
  <si>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</si>
  <si>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</si>
  <si>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</si>
  <si>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</si>
  <si>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</si>
  <si>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</si>
  <si>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</si>
  <si>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</si>
  <si>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</si>
  <si>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</si>
  <si>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</si>
  <si>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</si>
  <si>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</si>
  <si>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</si>
  <si>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</si>
  <si>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</si>
  <si>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</si>
  <si>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</si>
  <si>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</si>
  <si>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</si>
  <si>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</si>
  <si>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</si>
  <si>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</si>
  <si>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</si>
  <si>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</si>
  <si>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</si>
  <si>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</si>
  <si>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</si>
  <si>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</si>
  <si>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</si>
  <si>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</si>
  <si>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</si>
  <si>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</si>
  <si>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</si>
  <si>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</si>
  <si>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</si>
  <si>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</si>
  <si>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</si>
  <si>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</si>
  <si>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</si>
  <si>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</si>
  <si>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</si>
  <si>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</si>
  <si>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</si>
  <si>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</si>
  <si>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</si>
  <si>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</si>
  <si>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</si>
  <si>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</si>
  <si>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</si>
  <si>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</si>
  <si>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</si>
  <si>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</si>
  <si>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</si>
  <si>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</si>
  <si>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</si>
  <si>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</si>
  <si>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</si>
  <si>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</si>
  <si>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</si>
  <si>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</si>
  <si>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</si>
  <si>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</si>
  <si>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</si>
  <si>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</si>
  <si>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</si>
  <si>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</si>
  <si>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</si>
  <si>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</si>
  <si>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</si>
  <si>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</si>
  <si>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</si>
  <si>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</si>
  <si>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</si>
  <si>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</si>
  <si>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</si>
  <si>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</si>
  <si>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</si>
  <si>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</si>
  <si>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</si>
  <si>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</si>
  <si>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</si>
  <si>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</si>
  <si>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</si>
  <si>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</si>
  <si>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</si>
  <si>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</si>
  <si>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</si>
  <si>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</si>
  <si>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</si>
  <si>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</si>
  <si>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</si>
  <si>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</si>
  <si>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</si>
  <si>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</si>
  <si>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</si>
  <si>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</si>
  <si>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</si>
  <si>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</si>
  <si>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</si>
  <si>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</si>
  <si>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</si>
  <si>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</si>
  <si>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</si>
  <si>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</si>
  <si>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</si>
  <si>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</si>
  <si>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</si>
  <si>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</si>
  <si>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</si>
  <si>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</si>
  <si>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</si>
  <si>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</si>
  <si>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</si>
  <si>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</si>
  <si>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</si>
  <si>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</si>
  <si>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</si>
  <si>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</si>
  <si>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</si>
  <si>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</si>
  <si>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</si>
  <si>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</si>
  <si>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</si>
  <si>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</si>
  <si>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</si>
  <si>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</si>
  <si>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</si>
  <si>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</si>
  <si>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</si>
  <si>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</si>
  <si>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</si>
  <si>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</si>
  <si>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</si>
  <si>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</si>
  <si>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</si>
  <si>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</si>
  <si>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</si>
  <si>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</si>
  <si>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>Расчет индикатора  О3 "Доля социально значимых расходов в расходах бюджета  поселений"</t>
  </si>
  <si>
    <t xml:space="preserve">Расчет индикатора О8 "Отношение краткосрочного (до одного года) долга к доходам бюджета поселений" </t>
  </si>
  <si>
    <t>Расчет индикатора О12 "Соблюдение ограничения дефицита бюджета поселений, установленного Бюджетным кодексом Российской Федерации"</t>
  </si>
  <si>
    <t>Недоимка по местным налогам на 01.06.2011</t>
  </si>
  <si>
    <t>Кредиторская задолженность на 01.06.2011</t>
  </si>
  <si>
    <t>Кредиторская задолженность на 01.07.2011</t>
  </si>
  <si>
    <t>Недоимка по местным налогам на 01.07.2011</t>
  </si>
  <si>
    <t xml:space="preserve"> Результаты оценки качества управления финансами и платежеспособности поселений Козловского  района   по состоянию на 01.07.2011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</si>
</sst>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169" fontId="4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2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2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2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2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69" fontId="6" fillId="3" borderId="2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8" fontId="15" fillId="0" borderId="6" xfId="0" applyNumberFormat="1" applyFont="1" applyBorder="1" applyAlignment="1" applyProtection="1">
      <alignment vertical="center" wrapText="1"/>
      <protection locked="0"/>
    </xf>
    <xf numFmtId="168" fontId="15" fillId="0" borderId="2" xfId="0" applyNumberFormat="1" applyFont="1" applyBorder="1" applyAlignment="1" applyProtection="1">
      <alignment vertical="center" wrapText="1"/>
      <protection locked="0"/>
    </xf>
    <xf numFmtId="168" fontId="15" fillId="0" borderId="12" xfId="0" applyNumberFormat="1" applyFont="1" applyBorder="1" applyAlignment="1" applyProtection="1">
      <alignment vertical="center" wrapText="1"/>
      <protection locked="0"/>
    </xf>
    <xf numFmtId="169" fontId="6" fillId="0" borderId="12" xfId="18" applyNumberFormat="1" applyFont="1" applyFill="1" applyBorder="1" applyAlignment="1">
      <alignment vertical="center" wrapText="1"/>
      <protection/>
    </xf>
    <xf numFmtId="169" fontId="15" fillId="0" borderId="5" xfId="0" applyNumberFormat="1" applyFont="1" applyBorder="1" applyAlignment="1" applyProtection="1">
      <alignment vertical="center" wrapText="1"/>
      <protection locked="0"/>
    </xf>
    <xf numFmtId="169" fontId="15" fillId="0" borderId="13" xfId="0" applyNumberFormat="1" applyFont="1" applyBorder="1" applyAlignment="1" applyProtection="1">
      <alignment vertical="center" wrapText="1"/>
      <protection locked="0"/>
    </xf>
    <xf numFmtId="169" fontId="15" fillId="0" borderId="6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vertical="center" wrapText="1"/>
    </xf>
    <xf numFmtId="168" fontId="15" fillId="0" borderId="6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2" xfId="0" applyFont="1" applyBorder="1" applyAlignment="1">
      <alignment/>
    </xf>
    <xf numFmtId="169" fontId="6" fillId="3" borderId="3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/>
    </xf>
    <xf numFmtId="169" fontId="6" fillId="3" borderId="10" xfId="0" applyNumberFormat="1" applyFont="1" applyFill="1" applyBorder="1" applyAlignment="1">
      <alignment horizontal="right" vertical="center" wrapText="1"/>
    </xf>
    <xf numFmtId="169" fontId="6" fillId="3" borderId="12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16" fillId="0" borderId="0" xfId="18" applyNumberFormat="1" applyFont="1" applyFill="1" applyBorder="1" applyAlignment="1">
      <alignment vertical="center" wrapText="1"/>
      <protection/>
    </xf>
    <xf numFmtId="169" fontId="6" fillId="0" borderId="14" xfId="18" applyNumberFormat="1" applyFont="1" applyFill="1" applyBorder="1" applyAlignment="1">
      <alignment horizontal="right" vertical="center" wrapText="1"/>
      <protection/>
    </xf>
    <xf numFmtId="169" fontId="15" fillId="0" borderId="5" xfId="0" applyNumberFormat="1" applyFont="1" applyBorder="1" applyAlignment="1" applyProtection="1" quotePrefix="1">
      <alignment vertical="center" wrapText="1"/>
      <protection locked="0"/>
    </xf>
    <xf numFmtId="169" fontId="6" fillId="0" borderId="1" xfId="18" applyNumberFormat="1" applyFont="1" applyFill="1" applyBorder="1" applyAlignment="1">
      <alignment horizontal="left" wrapText="1"/>
      <protection/>
    </xf>
    <xf numFmtId="169" fontId="4" fillId="0" borderId="6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76" fontId="0" fillId="0" borderId="1" xfId="0" applyNumberFormat="1" applyFont="1" applyBorder="1" applyAlignment="1">
      <alignment/>
    </xf>
    <xf numFmtId="169" fontId="15" fillId="0" borderId="6" xfId="0" applyNumberFormat="1" applyFont="1" applyBorder="1" applyAlignment="1" applyProtection="1" quotePrefix="1">
      <alignment vertical="center" wrapText="1"/>
      <protection locked="0"/>
    </xf>
    <xf numFmtId="169" fontId="15" fillId="0" borderId="2" xfId="0" applyNumberFormat="1" applyFont="1" applyBorder="1" applyAlignment="1" applyProtection="1">
      <alignment vertical="center" wrapText="1"/>
      <protection locked="0"/>
    </xf>
    <xf numFmtId="169" fontId="15" fillId="0" borderId="12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left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652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0.0204</c:v>
                </c:pt>
                <c:pt idx="7">
                  <c:v>0</c:v>
                </c:pt>
                <c:pt idx="8">
                  <c:v>0.16440000000000002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0.28135</c:v>
                </c:pt>
                <c:pt idx="7">
                  <c:v>0</c:v>
                </c:pt>
                <c:pt idx="8">
                  <c:v>0.00145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0.036000000000000004</c:v>
                </c:pt>
                <c:pt idx="6">
                  <c:v>0.6315</c:v>
                </c:pt>
                <c:pt idx="7">
                  <c:v>0</c:v>
                </c:pt>
                <c:pt idx="8">
                  <c:v>0.23249999999999998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результаты!$H$6:$H$15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результаты!$I$6:$I$15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результаты!$L$6:$L$15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результаты!$N$6:$N$15</c:f>
              <c:numCache>
                <c:ptCount val="10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результаты!$P$6:$P$15</c:f>
              <c:numCach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результаты!$Q$6:$Q$15</c:f>
              <c:numCache>
                <c:ptCount val="10"/>
                <c:pt idx="0">
                  <c:v>0.744</c:v>
                </c:pt>
                <c:pt idx="1">
                  <c:v>0.552</c:v>
                </c:pt>
                <c:pt idx="2">
                  <c:v>0.384</c:v>
                </c:pt>
                <c:pt idx="3">
                  <c:v>0.624</c:v>
                </c:pt>
                <c:pt idx="4">
                  <c:v>0</c:v>
                </c:pt>
                <c:pt idx="5">
                  <c:v>0.72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0.768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результаты!$R$6:$R$15</c:f>
              <c:numCache>
                <c:ptCount val="10"/>
                <c:pt idx="0">
                  <c:v>0.792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0.921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результаты!$S$6:$S$15</c:f>
              <c:numCache>
                <c:ptCount val="10"/>
                <c:pt idx="0">
                  <c:v>11.136</c:v>
                </c:pt>
                <c:pt idx="1">
                  <c:v>10.402</c:v>
                </c:pt>
                <c:pt idx="2">
                  <c:v>10.234</c:v>
                </c:pt>
                <c:pt idx="3">
                  <c:v>11.224</c:v>
                </c:pt>
                <c:pt idx="4">
                  <c:v>9.770999999999999</c:v>
                </c:pt>
                <c:pt idx="5">
                  <c:v>9.856</c:v>
                </c:pt>
                <c:pt idx="6">
                  <c:v>10.033249999999999</c:v>
                </c:pt>
                <c:pt idx="7">
                  <c:v>11.799999999999999</c:v>
                </c:pt>
                <c:pt idx="8">
                  <c:v>9.24835</c:v>
                </c:pt>
                <c:pt idx="9">
                  <c:v>10.618</c:v>
                </c:pt>
              </c:numCache>
            </c:numRef>
          </c:val>
        </c:ser>
        <c:axId val="41425387"/>
        <c:axId val="37284164"/>
      </c:bar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84164"/>
        <c:crosses val="autoZero"/>
        <c:auto val="1"/>
        <c:lblOffset val="100"/>
        <c:noMultiLvlLbl val="0"/>
      </c:catAx>
      <c:valAx>
        <c:axId val="3728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2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46"/>
          <c:w val="0.3195"/>
          <c:h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8" sqref="R8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8.25390625" style="0" customWidth="1"/>
    <col min="4" max="4" width="8.00390625" style="0" customWidth="1"/>
    <col min="5" max="5" width="7.625" style="0" customWidth="1"/>
    <col min="6" max="6" width="7.75390625" style="0" customWidth="1"/>
    <col min="7" max="8" width="8.00390625" style="0" customWidth="1"/>
    <col min="9" max="10" width="8.125" style="0" customWidth="1"/>
    <col min="11" max="11" width="8.25390625" style="0" customWidth="1"/>
    <col min="12" max="13" width="8.00390625" style="0" customWidth="1"/>
    <col min="14" max="14" width="7.625" style="0" customWidth="1"/>
    <col min="15" max="15" width="8.125" style="0" customWidth="1"/>
    <col min="16" max="16" width="8.375" style="0" customWidth="1"/>
    <col min="17" max="17" width="7.875" style="0" customWidth="1"/>
    <col min="18" max="18" width="8.125" style="0" customWidth="1"/>
    <col min="19" max="19" width="11.25390625" style="0" customWidth="1"/>
  </cols>
  <sheetData>
    <row r="3" spans="2:19" ht="39" customHeight="1">
      <c r="B3" s="202" t="s">
        <v>226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5" spans="1:19" ht="35.25" customHeight="1">
      <c r="A5" s="153" t="s">
        <v>3</v>
      </c>
      <c r="B5" s="153" t="s">
        <v>102</v>
      </c>
      <c r="C5" s="154" t="s">
        <v>153</v>
      </c>
      <c r="D5" s="154" t="s">
        <v>154</v>
      </c>
      <c r="E5" s="154" t="s">
        <v>155</v>
      </c>
      <c r="F5" s="154" t="s">
        <v>156</v>
      </c>
      <c r="G5" s="154" t="s">
        <v>157</v>
      </c>
      <c r="H5" s="154" t="s">
        <v>158</v>
      </c>
      <c r="I5" s="154" t="s">
        <v>159</v>
      </c>
      <c r="J5" s="154" t="s">
        <v>160</v>
      </c>
      <c r="K5" s="154" t="s">
        <v>161</v>
      </c>
      <c r="L5" s="154" t="s">
        <v>162</v>
      </c>
      <c r="M5" s="154" t="s">
        <v>163</v>
      </c>
      <c r="N5" s="154" t="s">
        <v>164</v>
      </c>
      <c r="O5" s="154" t="s">
        <v>165</v>
      </c>
      <c r="P5" s="154" t="s">
        <v>166</v>
      </c>
      <c r="Q5" s="154" t="s">
        <v>167</v>
      </c>
      <c r="R5" s="154" t="s">
        <v>168</v>
      </c>
      <c r="S5" s="155" t="s">
        <v>169</v>
      </c>
    </row>
    <row r="6" spans="1:19" ht="22.5">
      <c r="A6" s="166">
        <v>1</v>
      </c>
      <c r="B6" s="195" t="s">
        <v>188</v>
      </c>
      <c r="C6" s="157">
        <f>'о1 '!J8</f>
        <v>0</v>
      </c>
      <c r="D6" s="156">
        <f>'о2'!L6</f>
        <v>0</v>
      </c>
      <c r="E6" s="156">
        <f>'о3'!N6</f>
        <v>0</v>
      </c>
      <c r="F6" s="156">
        <f>'о4'!J6</f>
        <v>1.2</v>
      </c>
      <c r="G6" s="156">
        <f>'о5'!H6</f>
        <v>1.2</v>
      </c>
      <c r="H6" s="156">
        <f>'о6'!H6</f>
        <v>1.2</v>
      </c>
      <c r="I6" s="156">
        <f>'о7'!M6</f>
        <v>1</v>
      </c>
      <c r="J6" s="156">
        <f>'о8'!M6</f>
        <v>0.75</v>
      </c>
      <c r="K6" s="156">
        <f>'О9'!K6</f>
        <v>0.75</v>
      </c>
      <c r="L6" s="156">
        <f>'О10'!J6</f>
        <v>0.5</v>
      </c>
      <c r="M6" s="156">
        <f>'О11'!T7</f>
        <v>0.75</v>
      </c>
      <c r="N6" s="156">
        <f>'О12'!L6</f>
        <v>0.75</v>
      </c>
      <c r="O6" s="156">
        <f>'О13'!L6</f>
        <v>0.75</v>
      </c>
      <c r="P6" s="156">
        <f>'О14'!L6</f>
        <v>0.75</v>
      </c>
      <c r="Q6" s="156">
        <f>'О15'!R6</f>
        <v>0.744</v>
      </c>
      <c r="R6" s="198">
        <f>'О16'!L6</f>
        <v>1</v>
      </c>
      <c r="S6" s="156">
        <f aca="true" t="shared" si="0" ref="S6:S15">SUM(C6:R6)</f>
        <v>11.344</v>
      </c>
    </row>
    <row r="7" spans="1:19" ht="12.75">
      <c r="A7" s="166">
        <v>2</v>
      </c>
      <c r="B7" s="167" t="s">
        <v>170</v>
      </c>
      <c r="C7" s="157">
        <f>'о1 '!J9</f>
        <v>0</v>
      </c>
      <c r="D7" s="156">
        <f>'о2'!L7</f>
        <v>0</v>
      </c>
      <c r="E7" s="156">
        <f>'о3'!N7</f>
        <v>0</v>
      </c>
      <c r="F7" s="156">
        <f>'о4'!J7</f>
        <v>1.2</v>
      </c>
      <c r="G7" s="156">
        <f>'о5'!H7</f>
        <v>1.2</v>
      </c>
      <c r="H7" s="156">
        <f>'о6'!H7</f>
        <v>1.2</v>
      </c>
      <c r="I7" s="156">
        <f>'о7'!M7</f>
        <v>1</v>
      </c>
      <c r="J7" s="156">
        <f>'о8'!M7</f>
        <v>0.75</v>
      </c>
      <c r="K7" s="156">
        <f>'О9'!K7</f>
        <v>0.75</v>
      </c>
      <c r="L7" s="156">
        <f>'О10'!J7</f>
        <v>0.5</v>
      </c>
      <c r="M7" s="156">
        <f>'О11'!T8</f>
        <v>0.75</v>
      </c>
      <c r="N7" s="156">
        <f>'О12'!L7</f>
        <v>0</v>
      </c>
      <c r="O7" s="156">
        <f>'О13'!L7</f>
        <v>0.75</v>
      </c>
      <c r="P7" s="156">
        <f>'О14'!L7</f>
        <v>0.75</v>
      </c>
      <c r="Q7" s="156">
        <f>'О15'!R7</f>
        <v>0.552</v>
      </c>
      <c r="R7" s="198">
        <f>'О16'!L7</f>
        <v>1</v>
      </c>
      <c r="S7" s="156">
        <f t="shared" si="0"/>
        <v>10.402</v>
      </c>
    </row>
    <row r="8" spans="1:19" ht="12.75">
      <c r="A8" s="166">
        <v>3</v>
      </c>
      <c r="B8" s="167" t="s">
        <v>180</v>
      </c>
      <c r="C8" s="157">
        <f>'о1 '!J10</f>
        <v>0</v>
      </c>
      <c r="D8" s="156">
        <f>'о2'!L8</f>
        <v>0</v>
      </c>
      <c r="E8" s="156">
        <f>'о3'!N8</f>
        <v>0</v>
      </c>
      <c r="F8" s="156">
        <f>'о4'!J8</f>
        <v>1.2</v>
      </c>
      <c r="G8" s="156">
        <f>'о5'!H8</f>
        <v>1.2</v>
      </c>
      <c r="H8" s="156">
        <f>'о6'!H8</f>
        <v>1.2</v>
      </c>
      <c r="I8" s="156">
        <f>'о7'!M8</f>
        <v>1</v>
      </c>
      <c r="J8" s="156">
        <f>'о8'!M8</f>
        <v>0.75</v>
      </c>
      <c r="K8" s="156">
        <f>'О9'!K8</f>
        <v>0.75</v>
      </c>
      <c r="L8" s="156">
        <f>'О10'!J8</f>
        <v>0.5</v>
      </c>
      <c r="M8" s="156">
        <f>'О11'!T9</f>
        <v>0.75</v>
      </c>
      <c r="N8" s="156">
        <f>'О12'!L8</f>
        <v>0</v>
      </c>
      <c r="O8" s="156">
        <f>'О13'!L8</f>
        <v>0.75</v>
      </c>
      <c r="P8" s="156">
        <f>'О14'!L8</f>
        <v>0.75</v>
      </c>
      <c r="Q8" s="156">
        <f>'О15'!R8</f>
        <v>0.384</v>
      </c>
      <c r="R8" s="198">
        <f>'О16'!L8</f>
        <v>1</v>
      </c>
      <c r="S8" s="156">
        <f t="shared" si="0"/>
        <v>10.234</v>
      </c>
    </row>
    <row r="9" spans="1:19" ht="12.75">
      <c r="A9" s="166">
        <v>4</v>
      </c>
      <c r="B9" s="167" t="s">
        <v>173</v>
      </c>
      <c r="C9" s="157">
        <f>'о1 '!J11</f>
        <v>0</v>
      </c>
      <c r="D9" s="156">
        <f>'о2'!L9</f>
        <v>0</v>
      </c>
      <c r="E9" s="156">
        <f>'о3'!N9</f>
        <v>0</v>
      </c>
      <c r="F9" s="156">
        <f>'о4'!J9</f>
        <v>1.2</v>
      </c>
      <c r="G9" s="156">
        <f>'о5'!H9</f>
        <v>1.2</v>
      </c>
      <c r="H9" s="156">
        <f>'о6'!H9</f>
        <v>1.2</v>
      </c>
      <c r="I9" s="156">
        <f>'о7'!M9</f>
        <v>1</v>
      </c>
      <c r="J9" s="156">
        <f>'о8'!M9</f>
        <v>0.75</v>
      </c>
      <c r="K9" s="156">
        <f>'О9'!K9</f>
        <v>0.75</v>
      </c>
      <c r="L9" s="156">
        <f>'О10'!J9</f>
        <v>0.5</v>
      </c>
      <c r="M9" s="156">
        <f>'О11'!T10</f>
        <v>0.75</v>
      </c>
      <c r="N9" s="156">
        <f>'О12'!L9</f>
        <v>0.75</v>
      </c>
      <c r="O9" s="156">
        <f>'О13'!L9</f>
        <v>0.75</v>
      </c>
      <c r="P9" s="156">
        <f>'О14'!L9</f>
        <v>0.75</v>
      </c>
      <c r="Q9" s="156">
        <f>'О15'!R9</f>
        <v>0.624</v>
      </c>
      <c r="R9" s="198">
        <f>'О16'!L9</f>
        <v>0.869</v>
      </c>
      <c r="S9" s="156">
        <f t="shared" si="0"/>
        <v>11.093</v>
      </c>
    </row>
    <row r="10" spans="1:19" ht="12.75">
      <c r="A10" s="166">
        <v>5</v>
      </c>
      <c r="B10" s="167" t="s">
        <v>174</v>
      </c>
      <c r="C10" s="157">
        <f>'о1 '!J12</f>
        <v>0</v>
      </c>
      <c r="D10" s="156">
        <f>'о2'!L10</f>
        <v>0</v>
      </c>
      <c r="E10" s="156">
        <f>'о3'!N10</f>
        <v>0</v>
      </c>
      <c r="F10" s="156">
        <f>'о4'!J10</f>
        <v>1.2</v>
      </c>
      <c r="G10" s="156">
        <f>'о5'!H10</f>
        <v>1.2</v>
      </c>
      <c r="H10" s="156">
        <f>'о6'!H10</f>
        <v>1.2</v>
      </c>
      <c r="I10" s="156">
        <f>'о7'!M10</f>
        <v>1</v>
      </c>
      <c r="J10" s="156">
        <f>'о8'!M10</f>
        <v>0.75</v>
      </c>
      <c r="K10" s="156">
        <f>'О9'!K10</f>
        <v>0.75</v>
      </c>
      <c r="L10" s="156">
        <f>'О10'!J10</f>
        <v>0.5</v>
      </c>
      <c r="M10" s="156">
        <f>'О11'!T11</f>
        <v>0.75</v>
      </c>
      <c r="N10" s="156">
        <f>'О12'!L10</f>
        <v>0</v>
      </c>
      <c r="O10" s="156">
        <f>'О13'!L10</f>
        <v>0.75</v>
      </c>
      <c r="P10" s="156">
        <f>'О14'!L10</f>
        <v>0.75</v>
      </c>
      <c r="Q10" s="156">
        <f>'О15'!R10</f>
        <v>0</v>
      </c>
      <c r="R10" s="198">
        <f>'О16'!L10</f>
        <v>0.921</v>
      </c>
      <c r="S10" s="156">
        <f t="shared" si="0"/>
        <v>9.770999999999999</v>
      </c>
    </row>
    <row r="11" spans="1:19" ht="12.75">
      <c r="A11" s="166">
        <v>6</v>
      </c>
      <c r="B11" s="167" t="s">
        <v>175</v>
      </c>
      <c r="C11" s="157">
        <f>'о1 '!J13</f>
        <v>0</v>
      </c>
      <c r="D11" s="156">
        <f>'о2'!L11</f>
        <v>0</v>
      </c>
      <c r="E11" s="156">
        <f>'о3'!N11</f>
        <v>0</v>
      </c>
      <c r="F11" s="156">
        <f>'о4'!J11</f>
        <v>1.2</v>
      </c>
      <c r="G11" s="156">
        <f>'о5'!H11</f>
        <v>1.2</v>
      </c>
      <c r="H11" s="156">
        <f>'о6'!H11</f>
        <v>1.2</v>
      </c>
      <c r="I11" s="156">
        <f>'о7'!M11</f>
        <v>1</v>
      </c>
      <c r="J11" s="156">
        <f>'о8'!M11</f>
        <v>0.75</v>
      </c>
      <c r="K11" s="156">
        <f>'О9'!K11</f>
        <v>0.75</v>
      </c>
      <c r="L11" s="156">
        <f>'О10'!J11</f>
        <v>0.5</v>
      </c>
      <c r="M11" s="156">
        <f>'О11'!T12</f>
        <v>0</v>
      </c>
      <c r="N11" s="156">
        <f>'О12'!L11</f>
        <v>0</v>
      </c>
      <c r="O11" s="156">
        <f>'О13'!L11</f>
        <v>0.75</v>
      </c>
      <c r="P11" s="156">
        <f>'О14'!L11</f>
        <v>0.75</v>
      </c>
      <c r="Q11" s="156">
        <f>'О15'!R11</f>
        <v>0.72</v>
      </c>
      <c r="R11" s="198">
        <f>'О16'!L11</f>
        <v>0.926</v>
      </c>
      <c r="S11" s="156">
        <f t="shared" si="0"/>
        <v>9.746</v>
      </c>
    </row>
    <row r="12" spans="1:19" ht="12.75">
      <c r="A12" s="166">
        <v>7</v>
      </c>
      <c r="B12" s="167" t="s">
        <v>189</v>
      </c>
      <c r="C12" s="157">
        <f>'о1 '!J14</f>
        <v>0.0204</v>
      </c>
      <c r="D12" s="156">
        <f>'о2'!L12</f>
        <v>0.241</v>
      </c>
      <c r="E12" s="156">
        <f>'о3'!N12</f>
        <v>0.3705</v>
      </c>
      <c r="F12" s="156">
        <f>'о4'!J12</f>
        <v>1.2</v>
      </c>
      <c r="G12" s="156">
        <f>'о5'!H12</f>
        <v>1.2</v>
      </c>
      <c r="H12" s="156">
        <f>'о6'!H12</f>
        <v>1.2</v>
      </c>
      <c r="I12" s="156">
        <f>'о7'!M12</f>
        <v>1</v>
      </c>
      <c r="J12" s="156">
        <f>'о8'!M12</f>
        <v>0.75</v>
      </c>
      <c r="K12" s="156">
        <f>'О9'!K12</f>
        <v>0.75</v>
      </c>
      <c r="L12" s="156">
        <f>'О10'!J12</f>
        <v>0.5</v>
      </c>
      <c r="M12" s="156">
        <f>'О11'!T13</f>
        <v>0</v>
      </c>
      <c r="N12" s="156">
        <f>'О12'!L12</f>
        <v>0</v>
      </c>
      <c r="O12" s="156">
        <f>'О13'!L12</f>
        <v>0.75</v>
      </c>
      <c r="P12" s="156">
        <f>'О14'!L12</f>
        <v>0.75</v>
      </c>
      <c r="Q12" s="156">
        <f>'О15'!R12</f>
        <v>0</v>
      </c>
      <c r="R12" s="198">
        <f>'О16'!L12</f>
        <v>0.965</v>
      </c>
      <c r="S12" s="156">
        <f t="shared" si="0"/>
        <v>9.6969</v>
      </c>
    </row>
    <row r="13" spans="1:19" ht="12.75">
      <c r="A13" s="166">
        <v>8</v>
      </c>
      <c r="B13" s="167" t="s">
        <v>177</v>
      </c>
      <c r="C13" s="157">
        <f>'о1 '!J15</f>
        <v>0</v>
      </c>
      <c r="D13" s="156">
        <f>'о2'!L13</f>
        <v>0</v>
      </c>
      <c r="E13" s="156">
        <f>'о3'!N13</f>
        <v>0.10350000000000001</v>
      </c>
      <c r="F13" s="156">
        <f>'о4'!J13</f>
        <v>1.2</v>
      </c>
      <c r="G13" s="156">
        <f>'о5'!H13</f>
        <v>1.2</v>
      </c>
      <c r="H13" s="156">
        <f>'о6'!H13</f>
        <v>1.2</v>
      </c>
      <c r="I13" s="156">
        <f>'о7'!M13</f>
        <v>1</v>
      </c>
      <c r="J13" s="156">
        <f>'о8'!M13</f>
        <v>0.75</v>
      </c>
      <c r="K13" s="156">
        <f>'О9'!K13</f>
        <v>0.75</v>
      </c>
      <c r="L13" s="156">
        <f>'О10'!J13</f>
        <v>0.5</v>
      </c>
      <c r="M13" s="156">
        <f>'О11'!T14</f>
        <v>0.75</v>
      </c>
      <c r="N13" s="156">
        <f>'О12'!L13</f>
        <v>0</v>
      </c>
      <c r="O13" s="156">
        <f>'О13'!L13</f>
        <v>0.75</v>
      </c>
      <c r="P13" s="156">
        <f>'О14'!L13</f>
        <v>0.75</v>
      </c>
      <c r="Q13" s="156">
        <f>'О15'!R13</f>
        <v>0</v>
      </c>
      <c r="R13" s="198">
        <f>'О16'!L13</f>
        <v>1</v>
      </c>
      <c r="S13" s="156">
        <f t="shared" si="0"/>
        <v>9.9535</v>
      </c>
    </row>
    <row r="14" spans="1:19" ht="12.75">
      <c r="A14" s="166">
        <v>9</v>
      </c>
      <c r="B14" s="167" t="s">
        <v>190</v>
      </c>
      <c r="C14" s="157">
        <f>'о1 '!J16</f>
        <v>0.16440000000000002</v>
      </c>
      <c r="D14" s="156">
        <f>'о2'!L14</f>
        <v>0.00145</v>
      </c>
      <c r="E14" s="156">
        <f>'о3'!N14</f>
        <v>0.23249999999999998</v>
      </c>
      <c r="F14" s="156">
        <f>'о4'!J14</f>
        <v>1.2</v>
      </c>
      <c r="G14" s="156">
        <f>'о5'!H14</f>
        <v>1.2</v>
      </c>
      <c r="H14" s="156">
        <f>'о6'!H14</f>
        <v>1.2</v>
      </c>
      <c r="I14" s="156">
        <f>'о7'!M14</f>
        <v>1</v>
      </c>
      <c r="J14" s="156">
        <f>'о8'!M14</f>
        <v>0.75</v>
      </c>
      <c r="K14" s="156">
        <f>'О9'!K14</f>
        <v>0.75</v>
      </c>
      <c r="L14" s="156">
        <f>'О10'!J14</f>
        <v>0.5</v>
      </c>
      <c r="M14" s="156">
        <f>'О11'!T15</f>
        <v>0.75</v>
      </c>
      <c r="N14" s="156">
        <f>'О12'!L14</f>
        <v>0</v>
      </c>
      <c r="O14" s="156">
        <f>'О13'!L14</f>
        <v>0.75</v>
      </c>
      <c r="P14" s="156">
        <f>'О14'!L14</f>
        <v>0.75</v>
      </c>
      <c r="Q14" s="156">
        <f>'О15'!R14</f>
        <v>0</v>
      </c>
      <c r="R14" s="198">
        <f>'О16'!L14</f>
        <v>1</v>
      </c>
      <c r="S14" s="156">
        <f t="shared" si="0"/>
        <v>10.24835</v>
      </c>
    </row>
    <row r="15" spans="1:19" ht="12.75">
      <c r="A15" s="166">
        <v>10</v>
      </c>
      <c r="B15" s="167" t="s">
        <v>179</v>
      </c>
      <c r="C15" s="157">
        <f>'о1 '!J17</f>
        <v>0</v>
      </c>
      <c r="D15" s="156">
        <f>'о2'!L15</f>
        <v>0</v>
      </c>
      <c r="E15" s="156">
        <f>'о3'!N15</f>
        <v>0.0675</v>
      </c>
      <c r="F15" s="156">
        <f>'о4'!J15</f>
        <v>1.2</v>
      </c>
      <c r="G15" s="156">
        <f>'о5'!H15</f>
        <v>1.2</v>
      </c>
      <c r="H15" s="156">
        <f>'о6'!H15</f>
        <v>1.2</v>
      </c>
      <c r="I15" s="156">
        <f>'о7'!M15</f>
        <v>1</v>
      </c>
      <c r="J15" s="156">
        <f>'о8'!M15</f>
        <v>0.75</v>
      </c>
      <c r="K15" s="156">
        <f>'О9'!K15</f>
        <v>0.75</v>
      </c>
      <c r="L15" s="156">
        <f>'О10'!J15</f>
        <v>0.5</v>
      </c>
      <c r="M15" s="156">
        <f>'О11'!T16</f>
        <v>0</v>
      </c>
      <c r="N15" s="156">
        <f>'О12'!L15</f>
        <v>0.75</v>
      </c>
      <c r="O15" s="156">
        <f>'О13'!L15</f>
        <v>0.75</v>
      </c>
      <c r="P15" s="156">
        <f>'О14'!L15</f>
        <v>0.75</v>
      </c>
      <c r="Q15" s="156">
        <f>'О15'!R15</f>
        <v>0.768</v>
      </c>
      <c r="R15" s="198">
        <f>'О16'!L15</f>
        <v>0.898</v>
      </c>
      <c r="S15" s="156">
        <f t="shared" si="0"/>
        <v>10.5835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workbookViewId="0" topLeftCell="C1">
      <selection activeCell="H6" sqref="H6:H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3" t="s">
        <v>143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93.75" customHeight="1">
      <c r="A3" s="205" t="s">
        <v>3</v>
      </c>
      <c r="B3" s="203" t="s">
        <v>102</v>
      </c>
      <c r="C3" s="27" t="s">
        <v>121</v>
      </c>
      <c r="D3" s="35" t="s">
        <v>195</v>
      </c>
      <c r="E3" s="35" t="s">
        <v>194</v>
      </c>
      <c r="F3" s="35" t="s">
        <v>197</v>
      </c>
      <c r="G3" s="88" t="s">
        <v>132</v>
      </c>
      <c r="H3" s="5" t="s">
        <v>24</v>
      </c>
      <c r="I3" s="206" t="s">
        <v>4</v>
      </c>
      <c r="J3" s="206" t="s">
        <v>5</v>
      </c>
      <c r="K3" s="5" t="s">
        <v>6</v>
      </c>
    </row>
    <row r="4" spans="1:11" s="10" customFormat="1" ht="37.5" customHeight="1">
      <c r="A4" s="205"/>
      <c r="B4" s="20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8"/>
      <c r="J4" s="208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62">
        <v>1</v>
      </c>
      <c r="B6" s="15" t="s">
        <v>171</v>
      </c>
      <c r="C6" s="11">
        <v>0</v>
      </c>
      <c r="D6" s="178">
        <v>4883.8</v>
      </c>
      <c r="E6" s="12">
        <v>46</v>
      </c>
      <c r="F6" s="46">
        <v>2231.8</v>
      </c>
      <c r="G6" s="12">
        <f>D6-E6-F6</f>
        <v>2606</v>
      </c>
      <c r="H6" s="34">
        <f aca="true" t="shared" si="0" ref="H6:H15">C6/G6*100</f>
        <v>0</v>
      </c>
      <c r="I6" s="1">
        <v>1</v>
      </c>
      <c r="J6" s="13">
        <v>0.75</v>
      </c>
      <c r="K6" s="13">
        <f aca="true" t="shared" si="1" ref="K6:K15">I6*J6</f>
        <v>0.75</v>
      </c>
    </row>
    <row r="7" spans="1:11" ht="22.5">
      <c r="A7" s="162">
        <v>2</v>
      </c>
      <c r="B7" s="15" t="s">
        <v>170</v>
      </c>
      <c r="C7" s="46">
        <v>0</v>
      </c>
      <c r="D7" s="179">
        <v>1976.7</v>
      </c>
      <c r="E7" s="12">
        <v>46</v>
      </c>
      <c r="F7" s="46">
        <v>159.5</v>
      </c>
      <c r="G7" s="12">
        <f aca="true" t="shared" si="2" ref="G7:G15">D7-E7-F7</f>
        <v>1771.2</v>
      </c>
      <c r="H7" s="34">
        <f t="shared" si="0"/>
        <v>0</v>
      </c>
      <c r="I7" s="1">
        <v>1</v>
      </c>
      <c r="J7" s="13">
        <v>0.75</v>
      </c>
      <c r="K7" s="13">
        <f t="shared" si="1"/>
        <v>0.75</v>
      </c>
    </row>
    <row r="8" spans="1:11" ht="22.5">
      <c r="A8" s="162">
        <v>3</v>
      </c>
      <c r="B8" s="15" t="s">
        <v>180</v>
      </c>
      <c r="C8" s="46">
        <v>0</v>
      </c>
      <c r="D8" s="179">
        <v>2248.8</v>
      </c>
      <c r="E8" s="12">
        <v>46</v>
      </c>
      <c r="F8" s="46">
        <v>500.8</v>
      </c>
      <c r="G8" s="12">
        <f t="shared" si="2"/>
        <v>1702.0000000000002</v>
      </c>
      <c r="H8" s="34">
        <f t="shared" si="0"/>
        <v>0</v>
      </c>
      <c r="I8" s="1">
        <v>1</v>
      </c>
      <c r="J8" s="13">
        <v>0.75</v>
      </c>
      <c r="K8" s="13">
        <f t="shared" si="1"/>
        <v>0.75</v>
      </c>
    </row>
    <row r="9" spans="1:11" ht="22.5">
      <c r="A9" s="162">
        <v>4</v>
      </c>
      <c r="B9" s="15" t="s">
        <v>173</v>
      </c>
      <c r="C9" s="46">
        <v>0</v>
      </c>
      <c r="D9" s="179">
        <v>3071.9</v>
      </c>
      <c r="E9" s="12">
        <v>46</v>
      </c>
      <c r="F9" s="46">
        <v>1053.4</v>
      </c>
      <c r="G9" s="12">
        <f t="shared" si="2"/>
        <v>1972.5</v>
      </c>
      <c r="H9" s="34">
        <f t="shared" si="0"/>
        <v>0</v>
      </c>
      <c r="I9" s="1">
        <v>1</v>
      </c>
      <c r="J9" s="13">
        <v>0.75</v>
      </c>
      <c r="K9" s="13">
        <f t="shared" si="1"/>
        <v>0.75</v>
      </c>
    </row>
    <row r="10" spans="1:11" ht="22.5">
      <c r="A10" s="162">
        <v>5</v>
      </c>
      <c r="B10" s="15" t="s">
        <v>174</v>
      </c>
      <c r="C10" s="46">
        <v>0</v>
      </c>
      <c r="D10" s="179">
        <v>3803.7</v>
      </c>
      <c r="E10" s="12">
        <v>114.9</v>
      </c>
      <c r="F10" s="46">
        <v>551</v>
      </c>
      <c r="G10" s="12">
        <f t="shared" si="2"/>
        <v>3137.7999999999997</v>
      </c>
      <c r="H10" s="34">
        <f t="shared" si="0"/>
        <v>0</v>
      </c>
      <c r="I10" s="1">
        <v>1</v>
      </c>
      <c r="J10" s="13">
        <v>0.75</v>
      </c>
      <c r="K10" s="13">
        <f t="shared" si="1"/>
        <v>0.75</v>
      </c>
    </row>
    <row r="11" spans="1:11" ht="22.5">
      <c r="A11" s="162">
        <v>6</v>
      </c>
      <c r="B11" s="15" t="s">
        <v>175</v>
      </c>
      <c r="C11" s="46">
        <v>0</v>
      </c>
      <c r="D11" s="179">
        <v>2696.1</v>
      </c>
      <c r="E11" s="12">
        <v>788.5</v>
      </c>
      <c r="F11" s="46">
        <v>165.5</v>
      </c>
      <c r="G11" s="12">
        <f t="shared" si="2"/>
        <v>1742.1</v>
      </c>
      <c r="H11" s="34">
        <f t="shared" si="0"/>
        <v>0</v>
      </c>
      <c r="I11" s="1">
        <v>1</v>
      </c>
      <c r="J11" s="13">
        <v>0.75</v>
      </c>
      <c r="K11" s="13">
        <f t="shared" si="1"/>
        <v>0.75</v>
      </c>
    </row>
    <row r="12" spans="1:11" ht="22.5">
      <c r="A12" s="162">
        <v>7</v>
      </c>
      <c r="B12" s="15" t="s">
        <v>176</v>
      </c>
      <c r="C12" s="46">
        <v>0</v>
      </c>
      <c r="D12" s="179">
        <v>20225.2</v>
      </c>
      <c r="E12" s="12">
        <v>1715.2</v>
      </c>
      <c r="F12" s="46">
        <v>2513.2</v>
      </c>
      <c r="G12" s="12">
        <f t="shared" si="2"/>
        <v>15996.8</v>
      </c>
      <c r="H12" s="34">
        <f t="shared" si="0"/>
        <v>0</v>
      </c>
      <c r="I12" s="1">
        <v>1</v>
      </c>
      <c r="J12" s="13">
        <v>0.75</v>
      </c>
      <c r="K12" s="13">
        <f t="shared" si="1"/>
        <v>0.75</v>
      </c>
    </row>
    <row r="13" spans="1:11" ht="22.5">
      <c r="A13" s="162">
        <v>8</v>
      </c>
      <c r="B13" s="15" t="s">
        <v>177</v>
      </c>
      <c r="C13" s="46">
        <v>0</v>
      </c>
      <c r="D13" s="179">
        <v>2467</v>
      </c>
      <c r="E13" s="12">
        <v>46</v>
      </c>
      <c r="F13" s="46">
        <v>338.1</v>
      </c>
      <c r="G13" s="12">
        <f t="shared" si="2"/>
        <v>2082.9</v>
      </c>
      <c r="H13" s="34">
        <f t="shared" si="0"/>
        <v>0</v>
      </c>
      <c r="I13" s="1">
        <v>1</v>
      </c>
      <c r="J13" s="13">
        <v>0.75</v>
      </c>
      <c r="K13" s="13">
        <f t="shared" si="1"/>
        <v>0.75</v>
      </c>
    </row>
    <row r="14" spans="1:11" ht="22.5">
      <c r="A14" s="162">
        <v>9</v>
      </c>
      <c r="B14" s="15" t="s">
        <v>178</v>
      </c>
      <c r="C14" s="46">
        <v>0</v>
      </c>
      <c r="D14" s="179">
        <v>4636.6</v>
      </c>
      <c r="E14" s="12">
        <v>115</v>
      </c>
      <c r="F14" s="46">
        <v>874.4</v>
      </c>
      <c r="G14" s="12">
        <f t="shared" si="2"/>
        <v>3647.2000000000003</v>
      </c>
      <c r="H14" s="34">
        <f t="shared" si="0"/>
        <v>0</v>
      </c>
      <c r="I14" s="1">
        <v>1</v>
      </c>
      <c r="J14" s="13">
        <v>0.75</v>
      </c>
      <c r="K14" s="13">
        <f t="shared" si="1"/>
        <v>0.75</v>
      </c>
    </row>
    <row r="15" spans="1:11" ht="22.5">
      <c r="A15" s="162">
        <v>10</v>
      </c>
      <c r="B15" s="15" t="s">
        <v>179</v>
      </c>
      <c r="C15" s="46">
        <v>0</v>
      </c>
      <c r="D15" s="180">
        <v>1980.6</v>
      </c>
      <c r="E15" s="12">
        <v>46</v>
      </c>
      <c r="F15" s="46">
        <v>149.6</v>
      </c>
      <c r="G15" s="12">
        <f t="shared" si="2"/>
        <v>1785</v>
      </c>
      <c r="H15" s="34">
        <f t="shared" si="0"/>
        <v>0</v>
      </c>
      <c r="I15" s="1">
        <v>1</v>
      </c>
      <c r="J15" s="13">
        <v>0.75</v>
      </c>
      <c r="K15" s="13">
        <f t="shared" si="1"/>
        <v>0.75</v>
      </c>
    </row>
    <row r="16" spans="1:11" ht="11.25">
      <c r="A16" s="203" t="s">
        <v>39</v>
      </c>
      <c r="B16" s="204"/>
      <c r="C16" s="18">
        <f>SUM(C6:C15)</f>
        <v>0</v>
      </c>
      <c r="D16" s="18">
        <f>SUM(D6:D15)</f>
        <v>47990.399999999994</v>
      </c>
      <c r="E16" s="48">
        <f>SUM(E6:E15)</f>
        <v>3009.6000000000004</v>
      </c>
      <c r="F16" s="18">
        <f>SUM(F6:F15)</f>
        <v>8537.300000000001</v>
      </c>
      <c r="G16" s="44">
        <f>SUM(G6:G15)</f>
        <v>36443.5</v>
      </c>
      <c r="H16" s="50" t="s">
        <v>8</v>
      </c>
      <c r="I16" s="51" t="s">
        <v>8</v>
      </c>
      <c r="J16" s="19">
        <v>0.75</v>
      </c>
      <c r="K16" s="52" t="s">
        <v>8</v>
      </c>
    </row>
    <row r="17" spans="1:9" s="24" customFormat="1" ht="11.25">
      <c r="A17" s="20"/>
      <c r="B17" s="21"/>
      <c r="C17" s="21"/>
      <c r="D17" s="22"/>
      <c r="E17" s="22"/>
      <c r="F17" s="22"/>
      <c r="G17" s="22"/>
      <c r="H17" s="21"/>
      <c r="I17" s="23"/>
    </row>
    <row r="18" spans="1:9" s="24" customFormat="1" ht="11.25">
      <c r="A18" s="20"/>
      <c r="B18" s="21"/>
      <c r="C18" s="21"/>
      <c r="D18" s="22"/>
      <c r="E18" s="22"/>
      <c r="F18" s="22"/>
      <c r="G18" s="22"/>
      <c r="H18" s="21"/>
      <c r="I18" s="23"/>
    </row>
    <row r="19" spans="1:9" s="24" customFormat="1" ht="11.25">
      <c r="A19" s="20"/>
      <c r="B19" s="21"/>
      <c r="C19" s="21"/>
      <c r="D19" s="22"/>
      <c r="E19" s="22"/>
      <c r="F19" s="22"/>
      <c r="G19" s="22"/>
      <c r="H19" s="21"/>
      <c r="I19" s="23"/>
    </row>
    <row r="20" spans="1:9" s="24" customFormat="1" ht="11.25">
      <c r="A20" s="20"/>
      <c r="B20" s="21"/>
      <c r="C20" s="21"/>
      <c r="D20" s="22"/>
      <c r="E20" s="22"/>
      <c r="F20" s="22"/>
      <c r="G20" s="22"/>
      <c r="H20" s="25"/>
      <c r="I20" s="23"/>
    </row>
    <row r="21" spans="1:9" s="24" customFormat="1" ht="11.25">
      <c r="A21" s="20"/>
      <c r="B21" s="21"/>
      <c r="C21" s="21"/>
      <c r="D21" s="22"/>
      <c r="E21" s="22"/>
      <c r="F21" s="22"/>
      <c r="G21" s="22"/>
      <c r="H21" s="21"/>
      <c r="I21" s="23"/>
    </row>
    <row r="22" spans="1:9" s="24" customFormat="1" ht="11.25">
      <c r="A22" s="20"/>
      <c r="B22" s="21"/>
      <c r="C22" s="21"/>
      <c r="D22" s="22"/>
      <c r="E22" s="22"/>
      <c r="F22" s="22"/>
      <c r="G22" s="22"/>
      <c r="H22" s="21"/>
      <c r="I22" s="23"/>
    </row>
    <row r="23" spans="1:9" s="24" customFormat="1" ht="11.25">
      <c r="A23" s="20"/>
      <c r="B23" s="21"/>
      <c r="C23" s="21"/>
      <c r="D23" s="22"/>
      <c r="E23" s="22"/>
      <c r="F23" s="22"/>
      <c r="G23" s="22"/>
      <c r="H23" s="21"/>
      <c r="I23" s="23"/>
    </row>
    <row r="24" spans="1:9" s="24" customFormat="1" ht="11.25">
      <c r="A24" s="23"/>
      <c r="D24" s="22"/>
      <c r="E24" s="22"/>
      <c r="F24" s="22"/>
      <c r="G24" s="22"/>
      <c r="I24" s="23"/>
    </row>
    <row r="25" spans="1:9" s="24" customFormat="1" ht="11.25">
      <c r="A25" s="23"/>
      <c r="D25" s="22"/>
      <c r="E25" s="22"/>
      <c r="F25" s="22"/>
      <c r="G25" s="22"/>
      <c r="I25" s="23"/>
    </row>
    <row r="26" spans="1:9" s="24" customFormat="1" ht="11.25">
      <c r="A26" s="23"/>
      <c r="D26" s="22"/>
      <c r="E26" s="22"/>
      <c r="F26" s="22"/>
      <c r="G26" s="22"/>
      <c r="I26" s="23"/>
    </row>
    <row r="27" spans="1:9" s="24" customFormat="1" ht="11.25">
      <c r="A27" s="23"/>
      <c r="I27" s="23"/>
    </row>
    <row r="28" spans="1:9" s="24" customFormat="1" ht="11.25">
      <c r="A28" s="23"/>
      <c r="I28" s="23"/>
    </row>
  </sheetData>
  <mergeCells count="6">
    <mergeCell ref="A16:B16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100" workbookViewId="0" topLeftCell="C1">
      <selection activeCell="G6" sqref="G6:G1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3" t="s">
        <v>144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5" t="s">
        <v>9</v>
      </c>
      <c r="B3" s="203" t="s">
        <v>102</v>
      </c>
      <c r="C3" s="27" t="s">
        <v>122</v>
      </c>
      <c r="D3" s="35" t="s">
        <v>198</v>
      </c>
      <c r="E3" s="35" t="s">
        <v>199</v>
      </c>
      <c r="F3" s="28" t="s">
        <v>123</v>
      </c>
      <c r="G3" s="5" t="s">
        <v>24</v>
      </c>
      <c r="H3" s="206" t="s">
        <v>4</v>
      </c>
      <c r="I3" s="206" t="s">
        <v>5</v>
      </c>
      <c r="J3" s="6" t="s">
        <v>6</v>
      </c>
    </row>
    <row r="4" spans="1:10" s="10" customFormat="1" ht="42.75" customHeight="1">
      <c r="A4" s="205"/>
      <c r="B4" s="20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8"/>
      <c r="I4" s="208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62">
        <v>1</v>
      </c>
      <c r="B6" s="15" t="s">
        <v>171</v>
      </c>
      <c r="C6" s="196">
        <v>0</v>
      </c>
      <c r="D6" s="194">
        <v>1165</v>
      </c>
      <c r="E6" s="151">
        <v>0</v>
      </c>
      <c r="F6" s="12">
        <f>D6+E6</f>
        <v>1165</v>
      </c>
      <c r="G6" s="34">
        <f>C6/F6*100</f>
        <v>0</v>
      </c>
      <c r="H6" s="1">
        <v>1</v>
      </c>
      <c r="I6" s="13">
        <v>0.5</v>
      </c>
      <c r="J6" s="13">
        <f aca="true" t="shared" si="0" ref="J6:J15">H6*I6</f>
        <v>0.5</v>
      </c>
    </row>
    <row r="7" spans="1:10" ht="22.5">
      <c r="A7" s="162">
        <v>2</v>
      </c>
      <c r="B7" s="15" t="s">
        <v>186</v>
      </c>
      <c r="C7" s="11">
        <v>0</v>
      </c>
      <c r="D7" s="176">
        <v>302.2</v>
      </c>
      <c r="E7" s="32">
        <v>0</v>
      </c>
      <c r="F7" s="12">
        <f aca="true" t="shared" si="1" ref="F7:F15">D7+E7</f>
        <v>302.2</v>
      </c>
      <c r="G7" s="34">
        <f aca="true" t="shared" si="2" ref="G7:G15">C7/F7*100</f>
        <v>0</v>
      </c>
      <c r="H7" s="1">
        <v>1</v>
      </c>
      <c r="I7" s="13">
        <v>0.5</v>
      </c>
      <c r="J7" s="13">
        <f t="shared" si="0"/>
        <v>0.5</v>
      </c>
    </row>
    <row r="8" spans="1:10" ht="22.5">
      <c r="A8" s="162">
        <v>3</v>
      </c>
      <c r="B8" s="15" t="s">
        <v>187</v>
      </c>
      <c r="C8" s="11">
        <v>0</v>
      </c>
      <c r="D8" s="176">
        <v>269.4</v>
      </c>
      <c r="E8" s="32">
        <v>0</v>
      </c>
      <c r="F8" s="12">
        <f t="shared" si="1"/>
        <v>269.4</v>
      </c>
      <c r="G8" s="34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22.5">
      <c r="A9" s="162">
        <v>4</v>
      </c>
      <c r="B9" s="15" t="s">
        <v>173</v>
      </c>
      <c r="C9" s="11">
        <v>0</v>
      </c>
      <c r="D9" s="176">
        <v>507.3</v>
      </c>
      <c r="E9" s="32">
        <v>0</v>
      </c>
      <c r="F9" s="12">
        <f t="shared" si="1"/>
        <v>507.3</v>
      </c>
      <c r="G9" s="34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22.5">
      <c r="A10" s="162">
        <v>5</v>
      </c>
      <c r="B10" s="15" t="s">
        <v>174</v>
      </c>
      <c r="C10" s="11">
        <v>0</v>
      </c>
      <c r="D10" s="176">
        <v>656.8</v>
      </c>
      <c r="E10" s="32">
        <v>0</v>
      </c>
      <c r="F10" s="12">
        <f t="shared" si="1"/>
        <v>656.8</v>
      </c>
      <c r="G10" s="34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22.5">
      <c r="A11" s="162">
        <v>6</v>
      </c>
      <c r="B11" s="15" t="s">
        <v>175</v>
      </c>
      <c r="C11" s="11">
        <v>0</v>
      </c>
      <c r="D11" s="176">
        <v>315</v>
      </c>
      <c r="E11" s="32">
        <v>0</v>
      </c>
      <c r="F11" s="12">
        <f t="shared" si="1"/>
        <v>315</v>
      </c>
      <c r="G11" s="34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22.5">
      <c r="A12" s="162">
        <v>7</v>
      </c>
      <c r="B12" s="15" t="s">
        <v>176</v>
      </c>
      <c r="C12" s="11">
        <v>0</v>
      </c>
      <c r="D12" s="176">
        <v>9084.3</v>
      </c>
      <c r="E12" s="32">
        <v>0</v>
      </c>
      <c r="F12" s="12">
        <f t="shared" si="1"/>
        <v>9084.3</v>
      </c>
      <c r="G12" s="34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22.5">
      <c r="A13" s="162">
        <v>8</v>
      </c>
      <c r="B13" s="15" t="s">
        <v>177</v>
      </c>
      <c r="C13" s="11">
        <v>0</v>
      </c>
      <c r="D13" s="176">
        <v>300.6</v>
      </c>
      <c r="E13" s="32">
        <v>0</v>
      </c>
      <c r="F13" s="12">
        <f t="shared" si="1"/>
        <v>300.6</v>
      </c>
      <c r="G13" s="34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22.5">
      <c r="A14" s="162">
        <v>9</v>
      </c>
      <c r="B14" s="15" t="s">
        <v>178</v>
      </c>
      <c r="C14" s="11">
        <v>0</v>
      </c>
      <c r="D14" s="176">
        <v>2363.2</v>
      </c>
      <c r="E14" s="32">
        <v>0</v>
      </c>
      <c r="F14" s="12">
        <f t="shared" si="1"/>
        <v>2363.2</v>
      </c>
      <c r="G14" s="34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22.5">
      <c r="A15" s="162">
        <v>10</v>
      </c>
      <c r="B15" s="15" t="s">
        <v>179</v>
      </c>
      <c r="C15" s="11">
        <v>0</v>
      </c>
      <c r="D15" s="177">
        <v>400.3</v>
      </c>
      <c r="E15" s="32">
        <v>0</v>
      </c>
      <c r="F15" s="12">
        <f t="shared" si="1"/>
        <v>400.3</v>
      </c>
      <c r="G15" s="34">
        <f t="shared" si="2"/>
        <v>0</v>
      </c>
      <c r="H15" s="1">
        <v>1</v>
      </c>
      <c r="I15" s="13">
        <v>0.5</v>
      </c>
      <c r="J15" s="13">
        <f t="shared" si="0"/>
        <v>0.5</v>
      </c>
    </row>
    <row r="16" spans="1:10" ht="11.25">
      <c r="A16" s="203" t="s">
        <v>39</v>
      </c>
      <c r="B16" s="204"/>
      <c r="C16" s="18">
        <f>SUM(C6:C15)</f>
        <v>0</v>
      </c>
      <c r="D16" s="18">
        <f>SUM(D6:D15)</f>
        <v>15364.099999999999</v>
      </c>
      <c r="E16" s="18">
        <f>SUM(E6:E15)</f>
        <v>0</v>
      </c>
      <c r="F16" s="18">
        <f>SUM(F6:F15)</f>
        <v>15364.099999999999</v>
      </c>
      <c r="G16" s="50" t="s">
        <v>8</v>
      </c>
      <c r="H16" s="51" t="s">
        <v>8</v>
      </c>
      <c r="I16" s="19">
        <v>0.5</v>
      </c>
      <c r="J16" s="52" t="s">
        <v>8</v>
      </c>
    </row>
    <row r="17" spans="1:8" s="24" customFormat="1" ht="11.25">
      <c r="A17" s="20"/>
      <c r="B17" s="21"/>
      <c r="C17" s="21"/>
      <c r="D17" s="22"/>
      <c r="E17" s="22"/>
      <c r="F17" s="22"/>
      <c r="G17" s="21"/>
      <c r="H17" s="23"/>
    </row>
    <row r="18" spans="1:8" s="24" customFormat="1" ht="11.25">
      <c r="A18" s="20"/>
      <c r="B18" s="21"/>
      <c r="C18" s="21"/>
      <c r="D18" s="22"/>
      <c r="E18" s="22"/>
      <c r="F18" s="22"/>
      <c r="G18" s="21"/>
      <c r="H18" s="23"/>
    </row>
    <row r="19" spans="1:8" s="24" customFormat="1" ht="11.25">
      <c r="A19" s="20"/>
      <c r="B19" s="21"/>
      <c r="C19" s="21"/>
      <c r="D19" s="22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2"/>
      <c r="E20" s="22"/>
      <c r="F20" s="22"/>
      <c r="G20" s="25"/>
      <c r="H20" s="23"/>
    </row>
    <row r="21" spans="1:8" s="24" customFormat="1" ht="11.25">
      <c r="A21" s="20"/>
      <c r="B21" s="21"/>
      <c r="C21" s="21"/>
      <c r="D21" s="22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2"/>
      <c r="E22" s="22"/>
      <c r="F22" s="22"/>
      <c r="G22" s="21"/>
      <c r="H22" s="23"/>
    </row>
    <row r="23" spans="1:8" s="24" customFormat="1" ht="11.25">
      <c r="A23" s="20"/>
      <c r="B23" s="21"/>
      <c r="C23" s="21"/>
      <c r="D23" s="22"/>
      <c r="E23" s="22"/>
      <c r="F23" s="22"/>
      <c r="G23" s="21"/>
      <c r="H23" s="23"/>
    </row>
    <row r="24" spans="1:8" s="24" customFormat="1" ht="11.25">
      <c r="A24" s="23"/>
      <c r="D24" s="22"/>
      <c r="E24" s="22"/>
      <c r="F24" s="22"/>
      <c r="H24" s="23"/>
    </row>
    <row r="25" spans="1:8" s="24" customFormat="1" ht="11.25">
      <c r="A25" s="23"/>
      <c r="D25" s="22"/>
      <c r="E25" s="22"/>
      <c r="F25" s="22"/>
      <c r="H25" s="23"/>
    </row>
    <row r="26" spans="1:8" s="24" customFormat="1" ht="11.25">
      <c r="A26" s="23"/>
      <c r="D26" s="22"/>
      <c r="E26" s="22"/>
      <c r="F26" s="22"/>
      <c r="H26" s="23"/>
    </row>
    <row r="27" spans="1:8" s="24" customFormat="1" ht="11.25">
      <c r="A27" s="23"/>
      <c r="H27" s="23"/>
    </row>
    <row r="28" spans="1:8" s="24" customFormat="1" ht="11.25">
      <c r="A28" s="23"/>
      <c r="H28" s="23"/>
    </row>
  </sheetData>
  <mergeCells count="6">
    <mergeCell ref="A16:B16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9"/>
  <sheetViews>
    <sheetView zoomScale="85" zoomScaleNormal="85" zoomScaleSheetLayoutView="100" workbookViewId="0" topLeftCell="N4">
      <selection activeCell="R16" sqref="R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4" t="s">
        <v>145</v>
      </c>
      <c r="D2" s="214"/>
      <c r="E2" s="214"/>
      <c r="F2" s="214"/>
      <c r="G2" s="214"/>
      <c r="H2" s="214"/>
      <c r="I2" s="214"/>
      <c r="J2" s="214"/>
      <c r="K2" s="214"/>
      <c r="L2" s="4"/>
      <c r="M2" s="4"/>
      <c r="N2" s="4"/>
      <c r="O2" s="4"/>
      <c r="P2" s="4"/>
      <c r="Q2" s="4"/>
    </row>
    <row r="3" spans="1:17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4"/>
      <c r="M3" s="4"/>
      <c r="N3" s="4"/>
      <c r="O3" s="4"/>
      <c r="P3" s="4"/>
      <c r="Q3" s="4"/>
    </row>
    <row r="4" spans="1:20" ht="133.5" customHeight="1">
      <c r="A4" s="205" t="s">
        <v>9</v>
      </c>
      <c r="B4" s="203" t="s">
        <v>102</v>
      </c>
      <c r="C4" s="5" t="s">
        <v>223</v>
      </c>
      <c r="D4" s="5" t="s">
        <v>224</v>
      </c>
      <c r="E4" s="35" t="s">
        <v>31</v>
      </c>
      <c r="F4" s="35" t="s">
        <v>191</v>
      </c>
      <c r="G4" s="35" t="s">
        <v>200</v>
      </c>
      <c r="H4" s="72" t="s">
        <v>133</v>
      </c>
      <c r="I4" s="35" t="s">
        <v>214</v>
      </c>
      <c r="J4" s="35" t="s">
        <v>215</v>
      </c>
      <c r="K4" s="5" t="s">
        <v>216</v>
      </c>
      <c r="L4" s="6" t="s">
        <v>134</v>
      </c>
      <c r="M4" s="35" t="s">
        <v>195</v>
      </c>
      <c r="N4" s="35" t="s">
        <v>201</v>
      </c>
      <c r="O4" s="35" t="s">
        <v>202</v>
      </c>
      <c r="P4" s="28" t="s">
        <v>146</v>
      </c>
      <c r="Q4" s="5" t="s">
        <v>60</v>
      </c>
      <c r="R4" s="206" t="s">
        <v>4</v>
      </c>
      <c r="S4" s="206" t="s">
        <v>10</v>
      </c>
      <c r="T4" s="6" t="s">
        <v>6</v>
      </c>
    </row>
    <row r="5" spans="1:20" s="10" customFormat="1" ht="45.75" customHeight="1">
      <c r="A5" s="205"/>
      <c r="B5" s="203"/>
      <c r="C5" s="5" t="s">
        <v>30</v>
      </c>
      <c r="D5" s="5" t="s">
        <v>30</v>
      </c>
      <c r="E5" s="8" t="s">
        <v>32</v>
      </c>
      <c r="F5" s="8" t="s">
        <v>26</v>
      </c>
      <c r="G5" s="8" t="s">
        <v>152</v>
      </c>
      <c r="H5" s="73" t="s">
        <v>55</v>
      </c>
      <c r="I5" s="8" t="s">
        <v>26</v>
      </c>
      <c r="J5" s="8" t="s">
        <v>151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8"/>
      <c r="S5" s="208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3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62">
        <v>1</v>
      </c>
      <c r="B7" s="40" t="s">
        <v>171</v>
      </c>
      <c r="C7" s="53">
        <v>0</v>
      </c>
      <c r="D7" s="53">
        <v>0</v>
      </c>
      <c r="E7" s="32">
        <f>D7-C7</f>
        <v>0</v>
      </c>
      <c r="F7" s="172">
        <v>4933.8</v>
      </c>
      <c r="G7" s="32">
        <v>2277.8</v>
      </c>
      <c r="H7" s="74">
        <f>F7-G7</f>
        <v>2656</v>
      </c>
      <c r="I7" s="40">
        <v>13.8</v>
      </c>
      <c r="J7" s="40">
        <v>3.8</v>
      </c>
      <c r="K7" s="32">
        <f>I7-J7</f>
        <v>10</v>
      </c>
      <c r="L7" s="11">
        <f aca="true" t="shared" si="0" ref="L7:L16">F7-G7-K7</f>
        <v>2646</v>
      </c>
      <c r="M7" s="178">
        <v>4883.8</v>
      </c>
      <c r="N7" s="12">
        <v>46</v>
      </c>
      <c r="O7" s="46">
        <v>2231.8</v>
      </c>
      <c r="P7" s="12">
        <f>M7-N7-O7</f>
        <v>2606</v>
      </c>
      <c r="Q7" s="16">
        <f>L7/P7*100</f>
        <v>101.53491941673063</v>
      </c>
      <c r="R7" s="14">
        <v>1</v>
      </c>
      <c r="S7" s="13">
        <v>0.75</v>
      </c>
      <c r="T7" s="13">
        <f aca="true" t="shared" si="1" ref="T7:T16">R7*S7</f>
        <v>0.75</v>
      </c>
    </row>
    <row r="8" spans="1:20" ht="22.5">
      <c r="A8" s="162">
        <v>2</v>
      </c>
      <c r="B8" s="40" t="s">
        <v>170</v>
      </c>
      <c r="C8" s="53">
        <v>0</v>
      </c>
      <c r="D8" s="53">
        <v>0</v>
      </c>
      <c r="E8" s="32">
        <f aca="true" t="shared" si="2" ref="E8:E16">D8-C8</f>
        <v>0</v>
      </c>
      <c r="F8" s="173">
        <v>2025</v>
      </c>
      <c r="G8" s="32">
        <v>205.5</v>
      </c>
      <c r="H8" s="74">
        <f aca="true" t="shared" si="3" ref="H8:H16">F8-G8</f>
        <v>1819.5</v>
      </c>
      <c r="I8" s="40">
        <v>11.3</v>
      </c>
      <c r="J8" s="40">
        <v>7.5</v>
      </c>
      <c r="K8" s="32">
        <f aca="true" t="shared" si="4" ref="K8:K16">I8-J8</f>
        <v>3.8000000000000007</v>
      </c>
      <c r="L8" s="11">
        <f t="shared" si="0"/>
        <v>1815.7</v>
      </c>
      <c r="M8" s="179">
        <v>1976.7</v>
      </c>
      <c r="N8" s="12">
        <v>46</v>
      </c>
      <c r="O8" s="46">
        <v>159.5</v>
      </c>
      <c r="P8" s="12">
        <f aca="true" t="shared" si="5" ref="P8:P16">M8-N8-O8</f>
        <v>1771.2</v>
      </c>
      <c r="Q8" s="16">
        <f aca="true" t="shared" si="6" ref="Q8:Q16">L8/P8*100</f>
        <v>102.51242095754291</v>
      </c>
      <c r="R8" s="14">
        <v>1</v>
      </c>
      <c r="S8" s="13">
        <v>0.75</v>
      </c>
      <c r="T8" s="13">
        <f t="shared" si="1"/>
        <v>0.75</v>
      </c>
    </row>
    <row r="9" spans="1:20" ht="22.5">
      <c r="A9" s="162">
        <v>3</v>
      </c>
      <c r="B9" s="40" t="s">
        <v>180</v>
      </c>
      <c r="C9" s="53">
        <v>0</v>
      </c>
      <c r="D9" s="53">
        <v>0</v>
      </c>
      <c r="E9" s="32">
        <f t="shared" si="2"/>
        <v>0</v>
      </c>
      <c r="F9" s="173">
        <v>2306.8</v>
      </c>
      <c r="G9" s="32">
        <v>546.8</v>
      </c>
      <c r="H9" s="74">
        <f t="shared" si="3"/>
        <v>1760.0000000000002</v>
      </c>
      <c r="I9" s="40">
        <v>38.8</v>
      </c>
      <c r="J9" s="40">
        <v>3.8</v>
      </c>
      <c r="K9" s="32">
        <f t="shared" si="4"/>
        <v>35</v>
      </c>
      <c r="L9" s="11">
        <f t="shared" si="0"/>
        <v>1725.0000000000002</v>
      </c>
      <c r="M9" s="179">
        <v>2248.8</v>
      </c>
      <c r="N9" s="12">
        <v>46</v>
      </c>
      <c r="O9" s="46">
        <v>500.8</v>
      </c>
      <c r="P9" s="12">
        <f t="shared" si="5"/>
        <v>1702.0000000000002</v>
      </c>
      <c r="Q9" s="16">
        <f t="shared" si="6"/>
        <v>101.35135135135135</v>
      </c>
      <c r="R9" s="14">
        <v>1</v>
      </c>
      <c r="S9" s="13">
        <v>0.75</v>
      </c>
      <c r="T9" s="13">
        <f t="shared" si="1"/>
        <v>0.75</v>
      </c>
    </row>
    <row r="10" spans="1:20" ht="22.5">
      <c r="A10" s="162">
        <v>4</v>
      </c>
      <c r="B10" s="40" t="s">
        <v>173</v>
      </c>
      <c r="C10" s="53">
        <v>0</v>
      </c>
      <c r="D10" s="53">
        <v>0</v>
      </c>
      <c r="E10" s="32">
        <f t="shared" si="2"/>
        <v>0</v>
      </c>
      <c r="F10" s="173">
        <v>3119.1</v>
      </c>
      <c r="G10" s="32">
        <v>1099.4</v>
      </c>
      <c r="H10" s="74">
        <f t="shared" si="3"/>
        <v>2019.6999999999998</v>
      </c>
      <c r="I10" s="40">
        <v>3.7</v>
      </c>
      <c r="J10" s="40">
        <v>3.7</v>
      </c>
      <c r="K10" s="32">
        <f t="shared" si="4"/>
        <v>0</v>
      </c>
      <c r="L10" s="11">
        <f t="shared" si="0"/>
        <v>2019.6999999999998</v>
      </c>
      <c r="M10" s="179">
        <v>3071.9</v>
      </c>
      <c r="N10" s="12">
        <v>46</v>
      </c>
      <c r="O10" s="46">
        <v>1053.4</v>
      </c>
      <c r="P10" s="12">
        <f t="shared" si="5"/>
        <v>1972.5</v>
      </c>
      <c r="Q10" s="16">
        <f t="shared" si="6"/>
        <v>102.39290240811152</v>
      </c>
      <c r="R10" s="14">
        <v>1</v>
      </c>
      <c r="S10" s="13">
        <v>0.75</v>
      </c>
      <c r="T10" s="13">
        <f t="shared" si="1"/>
        <v>0.75</v>
      </c>
    </row>
    <row r="11" spans="1:20" ht="22.5">
      <c r="A11" s="162">
        <v>5</v>
      </c>
      <c r="B11" s="40" t="s">
        <v>174</v>
      </c>
      <c r="C11" s="53">
        <v>0</v>
      </c>
      <c r="D11" s="53">
        <v>0</v>
      </c>
      <c r="E11" s="32">
        <f t="shared" si="2"/>
        <v>0</v>
      </c>
      <c r="F11" s="173">
        <v>4067.6</v>
      </c>
      <c r="G11" s="32">
        <v>665.9</v>
      </c>
      <c r="H11" s="74">
        <f t="shared" si="3"/>
        <v>3401.7</v>
      </c>
      <c r="I11" s="40">
        <v>77.5</v>
      </c>
      <c r="J11" s="40">
        <v>7.5</v>
      </c>
      <c r="K11" s="32">
        <f t="shared" si="4"/>
        <v>70</v>
      </c>
      <c r="L11" s="11">
        <f t="shared" si="0"/>
        <v>3331.7</v>
      </c>
      <c r="M11" s="179">
        <v>3803.7</v>
      </c>
      <c r="N11" s="12">
        <v>114.9</v>
      </c>
      <c r="O11" s="46">
        <v>551</v>
      </c>
      <c r="P11" s="12">
        <f t="shared" si="5"/>
        <v>3137.7999999999997</v>
      </c>
      <c r="Q11" s="16">
        <f t="shared" si="6"/>
        <v>106.17948881381861</v>
      </c>
      <c r="R11" s="14">
        <v>1</v>
      </c>
      <c r="S11" s="13">
        <v>0.75</v>
      </c>
      <c r="T11" s="13">
        <f t="shared" si="1"/>
        <v>0.75</v>
      </c>
    </row>
    <row r="12" spans="1:20" ht="22.5">
      <c r="A12" s="162">
        <v>6</v>
      </c>
      <c r="B12" s="40" t="s">
        <v>175</v>
      </c>
      <c r="C12" s="53">
        <v>0</v>
      </c>
      <c r="D12" s="53">
        <v>0</v>
      </c>
      <c r="E12" s="32">
        <f t="shared" si="2"/>
        <v>0</v>
      </c>
      <c r="F12" s="173">
        <v>2730.1</v>
      </c>
      <c r="G12" s="32">
        <v>954</v>
      </c>
      <c r="H12" s="74">
        <f t="shared" si="3"/>
        <v>1776.1</v>
      </c>
      <c r="I12" s="40">
        <v>785</v>
      </c>
      <c r="J12" s="40">
        <v>750</v>
      </c>
      <c r="K12" s="32">
        <f t="shared" si="4"/>
        <v>35</v>
      </c>
      <c r="L12" s="11">
        <f t="shared" si="0"/>
        <v>1741.1</v>
      </c>
      <c r="M12" s="179">
        <v>2696.1</v>
      </c>
      <c r="N12" s="12">
        <v>788.5</v>
      </c>
      <c r="O12" s="46">
        <v>165.5</v>
      </c>
      <c r="P12" s="12">
        <f t="shared" si="5"/>
        <v>1742.1</v>
      </c>
      <c r="Q12" s="16">
        <f t="shared" si="6"/>
        <v>99.94259801389128</v>
      </c>
      <c r="R12" s="14">
        <v>0</v>
      </c>
      <c r="S12" s="13">
        <v>0.75</v>
      </c>
      <c r="T12" s="13">
        <f t="shared" si="1"/>
        <v>0</v>
      </c>
    </row>
    <row r="13" spans="1:20" ht="22.5">
      <c r="A13" s="162">
        <v>7</v>
      </c>
      <c r="B13" s="40" t="s">
        <v>176</v>
      </c>
      <c r="C13" s="53">
        <v>0</v>
      </c>
      <c r="D13" s="53">
        <v>0</v>
      </c>
      <c r="E13" s="32">
        <f t="shared" si="2"/>
        <v>0</v>
      </c>
      <c r="F13" s="173">
        <v>21675.1</v>
      </c>
      <c r="G13" s="32">
        <v>4228.4</v>
      </c>
      <c r="H13" s="74">
        <f t="shared" si="3"/>
        <v>17446.699999999997</v>
      </c>
      <c r="I13" s="40">
        <v>3206.4</v>
      </c>
      <c r="J13" s="40">
        <v>1492.4</v>
      </c>
      <c r="K13" s="32">
        <f t="shared" si="4"/>
        <v>1714</v>
      </c>
      <c r="L13" s="11">
        <f t="shared" si="0"/>
        <v>15732.699999999997</v>
      </c>
      <c r="M13" s="179">
        <v>20225.2</v>
      </c>
      <c r="N13" s="12">
        <v>1715.2</v>
      </c>
      <c r="O13" s="46">
        <v>2513.2</v>
      </c>
      <c r="P13" s="12">
        <f t="shared" si="5"/>
        <v>15996.8</v>
      </c>
      <c r="Q13" s="16">
        <f t="shared" si="6"/>
        <v>98.34904480896178</v>
      </c>
      <c r="R13" s="14">
        <v>0</v>
      </c>
      <c r="S13" s="13">
        <v>0.75</v>
      </c>
      <c r="T13" s="13">
        <f t="shared" si="1"/>
        <v>0</v>
      </c>
    </row>
    <row r="14" spans="1:20" ht="22.5">
      <c r="A14" s="162">
        <v>8</v>
      </c>
      <c r="B14" s="40" t="s">
        <v>177</v>
      </c>
      <c r="C14" s="53">
        <v>0</v>
      </c>
      <c r="D14" s="53">
        <v>0</v>
      </c>
      <c r="E14" s="32">
        <f t="shared" si="2"/>
        <v>0</v>
      </c>
      <c r="F14" s="173">
        <v>2687</v>
      </c>
      <c r="G14" s="32">
        <v>384.1</v>
      </c>
      <c r="H14" s="74">
        <f t="shared" si="3"/>
        <v>2302.9</v>
      </c>
      <c r="I14" s="40">
        <v>13.7</v>
      </c>
      <c r="J14" s="40">
        <v>3.7</v>
      </c>
      <c r="K14" s="32">
        <f t="shared" si="4"/>
        <v>10</v>
      </c>
      <c r="L14" s="11">
        <f t="shared" si="0"/>
        <v>2292.9</v>
      </c>
      <c r="M14" s="179">
        <v>2467</v>
      </c>
      <c r="N14" s="12">
        <v>46</v>
      </c>
      <c r="O14" s="46">
        <v>338.1</v>
      </c>
      <c r="P14" s="12">
        <f t="shared" si="5"/>
        <v>2082.9</v>
      </c>
      <c r="Q14" s="16">
        <f t="shared" si="6"/>
        <v>110.08209707619186</v>
      </c>
      <c r="R14" s="14">
        <v>1</v>
      </c>
      <c r="S14" s="13">
        <v>0.75</v>
      </c>
      <c r="T14" s="13">
        <f t="shared" si="1"/>
        <v>0.75</v>
      </c>
    </row>
    <row r="15" spans="1:20" ht="22.5">
      <c r="A15" s="162">
        <v>9</v>
      </c>
      <c r="B15" s="40" t="s">
        <v>178</v>
      </c>
      <c r="C15" s="53">
        <v>0</v>
      </c>
      <c r="D15" s="53">
        <v>0</v>
      </c>
      <c r="E15" s="32">
        <f t="shared" si="2"/>
        <v>0</v>
      </c>
      <c r="F15" s="173">
        <v>4966.6</v>
      </c>
      <c r="G15" s="32">
        <v>989.4</v>
      </c>
      <c r="H15" s="74">
        <f t="shared" si="3"/>
        <v>3977.2000000000003</v>
      </c>
      <c r="I15" s="40">
        <v>207.5</v>
      </c>
      <c r="J15" s="40">
        <v>7.5</v>
      </c>
      <c r="K15" s="32">
        <f t="shared" si="4"/>
        <v>200</v>
      </c>
      <c r="L15" s="11">
        <f t="shared" si="0"/>
        <v>3777.2000000000003</v>
      </c>
      <c r="M15" s="179">
        <v>4636.6</v>
      </c>
      <c r="N15" s="12">
        <v>115</v>
      </c>
      <c r="O15" s="46">
        <v>874.4</v>
      </c>
      <c r="P15" s="12">
        <f t="shared" si="5"/>
        <v>3647.2000000000003</v>
      </c>
      <c r="Q15" s="16">
        <f t="shared" si="6"/>
        <v>103.56437815310375</v>
      </c>
      <c r="R15" s="14">
        <v>1</v>
      </c>
      <c r="S15" s="13">
        <v>0.75</v>
      </c>
      <c r="T15" s="13">
        <f t="shared" si="1"/>
        <v>0.75</v>
      </c>
    </row>
    <row r="16" spans="1:20" ht="22.5">
      <c r="A16" s="162">
        <v>10</v>
      </c>
      <c r="B16" s="40" t="s">
        <v>179</v>
      </c>
      <c r="C16" s="53">
        <v>0</v>
      </c>
      <c r="D16" s="53">
        <v>0</v>
      </c>
      <c r="E16" s="32">
        <f t="shared" si="2"/>
        <v>0</v>
      </c>
      <c r="F16" s="174">
        <v>2012.6</v>
      </c>
      <c r="G16" s="32">
        <v>195.6</v>
      </c>
      <c r="H16" s="74">
        <f t="shared" si="3"/>
        <v>1817</v>
      </c>
      <c r="I16" s="40">
        <v>42.5</v>
      </c>
      <c r="J16" s="40">
        <v>7.5</v>
      </c>
      <c r="K16" s="32">
        <f t="shared" si="4"/>
        <v>35</v>
      </c>
      <c r="L16" s="11">
        <f t="shared" si="0"/>
        <v>1782</v>
      </c>
      <c r="M16" s="180">
        <v>1980.6</v>
      </c>
      <c r="N16" s="12">
        <v>46</v>
      </c>
      <c r="O16" s="46">
        <v>149.6</v>
      </c>
      <c r="P16" s="12">
        <f t="shared" si="5"/>
        <v>1785</v>
      </c>
      <c r="Q16" s="16">
        <f t="shared" si="6"/>
        <v>99.83193277310924</v>
      </c>
      <c r="R16" s="14">
        <v>0</v>
      </c>
      <c r="S16" s="13">
        <v>0.75</v>
      </c>
      <c r="T16" s="13">
        <f t="shared" si="1"/>
        <v>0</v>
      </c>
    </row>
    <row r="17" spans="1:20" ht="11.25">
      <c r="A17" s="203" t="s">
        <v>39</v>
      </c>
      <c r="B17" s="204"/>
      <c r="C17" s="29">
        <f aca="true" t="shared" si="7" ref="C17:P17">SUM(C7:C16)</f>
        <v>0</v>
      </c>
      <c r="D17" s="29">
        <f t="shared" si="7"/>
        <v>0</v>
      </c>
      <c r="E17" s="29">
        <f t="shared" si="7"/>
        <v>0</v>
      </c>
      <c r="F17" s="29">
        <f t="shared" si="7"/>
        <v>50523.7</v>
      </c>
      <c r="G17" s="29">
        <f t="shared" si="7"/>
        <v>11546.9</v>
      </c>
      <c r="H17" s="75">
        <f t="shared" si="7"/>
        <v>38976.799999999996</v>
      </c>
      <c r="I17" s="29">
        <f t="shared" si="7"/>
        <v>4400.2</v>
      </c>
      <c r="J17" s="29">
        <f t="shared" si="7"/>
        <v>2287.3999999999996</v>
      </c>
      <c r="K17" s="29">
        <f t="shared" si="7"/>
        <v>2112.8</v>
      </c>
      <c r="L17" s="18">
        <f t="shared" si="7"/>
        <v>36863.99999999999</v>
      </c>
      <c r="M17" s="18">
        <f t="shared" si="7"/>
        <v>47990.399999999994</v>
      </c>
      <c r="N17" s="48">
        <f t="shared" si="7"/>
        <v>3009.6000000000004</v>
      </c>
      <c r="O17" s="18">
        <f t="shared" si="7"/>
        <v>8537.300000000001</v>
      </c>
      <c r="P17" s="44">
        <f t="shared" si="7"/>
        <v>36443.5</v>
      </c>
      <c r="Q17" s="30" t="s">
        <v>8</v>
      </c>
      <c r="R17" s="38" t="s">
        <v>8</v>
      </c>
      <c r="S17" s="19">
        <v>0.75</v>
      </c>
      <c r="T17" s="39" t="s">
        <v>8</v>
      </c>
    </row>
    <row r="18" spans="1:18" s="24" customFormat="1" ht="11.25">
      <c r="A18" s="20"/>
      <c r="B18" s="21"/>
      <c r="C18" s="21"/>
      <c r="D18" s="21"/>
      <c r="E18" s="21"/>
      <c r="F18" s="21"/>
      <c r="G18" s="21"/>
      <c r="H18" s="71"/>
      <c r="I18" s="21"/>
      <c r="J18" s="21"/>
      <c r="K18" s="21"/>
      <c r="L18" s="21"/>
      <c r="M18" s="22"/>
      <c r="N18" s="22"/>
      <c r="O18" s="22"/>
      <c r="P18" s="22"/>
      <c r="Q18" s="21"/>
      <c r="R18" s="23"/>
    </row>
    <row r="19" spans="1:18" s="24" customFormat="1" ht="11.25">
      <c r="A19" s="20"/>
      <c r="B19" s="21"/>
      <c r="C19" s="21"/>
      <c r="D19" s="21"/>
      <c r="E19" s="21"/>
      <c r="F19" s="21"/>
      <c r="G19" s="21"/>
      <c r="H19" s="71"/>
      <c r="I19" s="21"/>
      <c r="J19" s="21"/>
      <c r="K19" s="21"/>
      <c r="L19" s="21"/>
      <c r="M19" s="22"/>
      <c r="N19" s="22"/>
      <c r="O19" s="22"/>
      <c r="P19" s="22"/>
      <c r="Q19" s="21"/>
      <c r="R19" s="23"/>
    </row>
    <row r="20" spans="1:18" s="24" customFormat="1" ht="11.25">
      <c r="A20" s="20"/>
      <c r="B20" s="21"/>
      <c r="C20" s="21"/>
      <c r="D20" s="21"/>
      <c r="E20" s="21"/>
      <c r="F20" s="21"/>
      <c r="G20" s="21"/>
      <c r="H20" s="71"/>
      <c r="I20" s="21"/>
      <c r="J20" s="21"/>
      <c r="K20" s="21"/>
      <c r="L20" s="21"/>
      <c r="M20" s="22"/>
      <c r="N20" s="22"/>
      <c r="O20" s="22"/>
      <c r="P20" s="22"/>
      <c r="Q20" s="21"/>
      <c r="R20" s="23"/>
    </row>
    <row r="21" spans="1:18" s="24" customFormat="1" ht="11.25">
      <c r="A21" s="20"/>
      <c r="B21" s="21"/>
      <c r="C21" s="21"/>
      <c r="D21" s="21"/>
      <c r="E21" s="21"/>
      <c r="F21" s="21"/>
      <c r="G21" s="21"/>
      <c r="H21" s="71"/>
      <c r="I21" s="21"/>
      <c r="J21" s="21"/>
      <c r="K21" s="21"/>
      <c r="L21" s="21"/>
      <c r="M21" s="22"/>
      <c r="N21" s="22"/>
      <c r="O21" s="22"/>
      <c r="P21" s="22"/>
      <c r="Q21" s="25"/>
      <c r="R21" s="23"/>
    </row>
    <row r="22" spans="1:18" s="24" customFormat="1" ht="11.25">
      <c r="A22" s="20"/>
      <c r="B22" s="21"/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2"/>
      <c r="N22" s="22"/>
      <c r="O22" s="22"/>
      <c r="P22" s="22"/>
      <c r="Q22" s="21"/>
      <c r="R22" s="23"/>
    </row>
    <row r="23" spans="1:18" s="24" customFormat="1" ht="11.25">
      <c r="A23" s="20"/>
      <c r="B23" s="21"/>
      <c r="C23" s="21"/>
      <c r="D23" s="21"/>
      <c r="E23" s="21"/>
      <c r="F23" s="21"/>
      <c r="G23" s="21"/>
      <c r="H23" s="71"/>
      <c r="I23" s="21"/>
      <c r="J23" s="21"/>
      <c r="K23" s="21"/>
      <c r="L23" s="21"/>
      <c r="M23" s="22"/>
      <c r="N23" s="22"/>
      <c r="O23" s="22"/>
      <c r="P23" s="22"/>
      <c r="Q23" s="21"/>
      <c r="R23" s="23"/>
    </row>
    <row r="24" spans="1:18" s="24" customFormat="1" ht="11.25">
      <c r="A24" s="20"/>
      <c r="B24" s="21"/>
      <c r="C24" s="21"/>
      <c r="D24" s="21"/>
      <c r="E24" s="21"/>
      <c r="F24" s="21"/>
      <c r="G24" s="21"/>
      <c r="H24" s="71"/>
      <c r="I24" s="21"/>
      <c r="J24" s="21"/>
      <c r="K24" s="21"/>
      <c r="L24" s="21"/>
      <c r="M24" s="22"/>
      <c r="N24" s="22"/>
      <c r="O24" s="22"/>
      <c r="P24" s="22"/>
      <c r="Q24" s="21"/>
      <c r="R24" s="23"/>
    </row>
    <row r="25" spans="1:18" s="24" customFormat="1" ht="11.25">
      <c r="A25" s="23"/>
      <c r="H25" s="71"/>
      <c r="M25" s="22"/>
      <c r="N25" s="22"/>
      <c r="O25" s="22"/>
      <c r="P25" s="22"/>
      <c r="R25" s="23"/>
    </row>
    <row r="26" spans="1:18" s="24" customFormat="1" ht="11.25">
      <c r="A26" s="23"/>
      <c r="H26" s="71"/>
      <c r="M26" s="22"/>
      <c r="N26" s="22"/>
      <c r="O26" s="22"/>
      <c r="P26" s="22"/>
      <c r="R26" s="23"/>
    </row>
    <row r="27" spans="1:18" s="24" customFormat="1" ht="11.25">
      <c r="A27" s="23"/>
      <c r="H27" s="71"/>
      <c r="M27" s="22"/>
      <c r="N27" s="22"/>
      <c r="O27" s="22"/>
      <c r="P27" s="22"/>
      <c r="R27" s="23"/>
    </row>
    <row r="28" spans="1:18" s="24" customFormat="1" ht="11.25">
      <c r="A28" s="23"/>
      <c r="H28" s="71"/>
      <c r="R28" s="23"/>
    </row>
    <row r="29" spans="1:18" s="24" customFormat="1" ht="11.25">
      <c r="A29" s="23"/>
      <c r="H29" s="71"/>
      <c r="R29" s="23"/>
    </row>
  </sheetData>
  <mergeCells count="6">
    <mergeCell ref="R4:R5"/>
    <mergeCell ref="S4:S5"/>
    <mergeCell ref="C2:K2"/>
    <mergeCell ref="A17:B17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C1">
      <selection activeCell="I20" sqref="I2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3" t="s">
        <v>221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205" t="s">
        <v>13</v>
      </c>
      <c r="B3" s="203" t="s">
        <v>102</v>
      </c>
      <c r="C3" s="27" t="s">
        <v>135</v>
      </c>
      <c r="D3" s="26"/>
      <c r="E3" s="26"/>
      <c r="F3" s="35" t="s">
        <v>203</v>
      </c>
      <c r="G3" s="35" t="s">
        <v>204</v>
      </c>
      <c r="H3" s="28" t="s">
        <v>147</v>
      </c>
      <c r="I3" s="5" t="s">
        <v>24</v>
      </c>
      <c r="J3" s="206" t="s">
        <v>11</v>
      </c>
      <c r="K3" s="206" t="s">
        <v>12</v>
      </c>
      <c r="L3" s="6" t="s">
        <v>6</v>
      </c>
    </row>
    <row r="4" spans="1:12" s="10" customFormat="1" ht="42.75" customHeight="1">
      <c r="A4" s="205"/>
      <c r="B4" s="20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8"/>
      <c r="K4" s="208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62">
        <v>1</v>
      </c>
      <c r="B6" s="15" t="s">
        <v>171</v>
      </c>
      <c r="C6" s="11">
        <v>-50</v>
      </c>
      <c r="D6" s="12"/>
      <c r="E6" s="12"/>
      <c r="F6" s="194">
        <v>1165</v>
      </c>
      <c r="G6" s="151">
        <v>0</v>
      </c>
      <c r="H6" s="12">
        <f>F6+G6</f>
        <v>1165</v>
      </c>
      <c r="I6" s="55">
        <f>C6/H6*100</f>
        <v>-4.291845493562231</v>
      </c>
      <c r="J6" s="14">
        <v>1</v>
      </c>
      <c r="K6" s="13">
        <v>0.75</v>
      </c>
      <c r="L6" s="37">
        <f aca="true" t="shared" si="0" ref="L6:L15">J6*K6</f>
        <v>0.75</v>
      </c>
    </row>
    <row r="7" spans="1:12" ht="22.5">
      <c r="A7" s="162">
        <v>2</v>
      </c>
      <c r="B7" s="15" t="s">
        <v>170</v>
      </c>
      <c r="C7" s="11">
        <v>-48.3</v>
      </c>
      <c r="D7" s="12"/>
      <c r="E7" s="12"/>
      <c r="F7" s="176">
        <v>302.2</v>
      </c>
      <c r="G7" s="32">
        <v>0</v>
      </c>
      <c r="H7" s="12">
        <f aca="true" t="shared" si="1" ref="H7:H15">F7+G7</f>
        <v>302.2</v>
      </c>
      <c r="I7" s="16">
        <f aca="true" t="shared" si="2" ref="I7:I15">C7/H7*100</f>
        <v>-15.982792852415617</v>
      </c>
      <c r="J7" s="14">
        <v>0</v>
      </c>
      <c r="K7" s="13">
        <v>0.75</v>
      </c>
      <c r="L7" s="13">
        <f t="shared" si="0"/>
        <v>0</v>
      </c>
    </row>
    <row r="8" spans="1:12" ht="22.5">
      <c r="A8" s="162">
        <v>3</v>
      </c>
      <c r="B8" s="15" t="s">
        <v>180</v>
      </c>
      <c r="C8" s="11">
        <v>-58</v>
      </c>
      <c r="D8" s="12"/>
      <c r="E8" s="12"/>
      <c r="F8" s="176">
        <v>269.4</v>
      </c>
      <c r="G8" s="32">
        <v>0</v>
      </c>
      <c r="H8" s="12">
        <f t="shared" si="1"/>
        <v>269.4</v>
      </c>
      <c r="I8" s="16">
        <f t="shared" si="2"/>
        <v>-21.529324424647367</v>
      </c>
      <c r="J8" s="14">
        <v>0</v>
      </c>
      <c r="K8" s="13">
        <v>0.75</v>
      </c>
      <c r="L8" s="13">
        <f t="shared" si="0"/>
        <v>0</v>
      </c>
    </row>
    <row r="9" spans="1:12" ht="22.5">
      <c r="A9" s="162">
        <v>4</v>
      </c>
      <c r="B9" s="15" t="s">
        <v>173</v>
      </c>
      <c r="C9" s="11">
        <v>-47.2</v>
      </c>
      <c r="D9" s="12"/>
      <c r="E9" s="12"/>
      <c r="F9" s="176">
        <v>507.3</v>
      </c>
      <c r="G9" s="32">
        <v>0</v>
      </c>
      <c r="H9" s="12">
        <f t="shared" si="1"/>
        <v>507.3</v>
      </c>
      <c r="I9" s="16">
        <f t="shared" si="2"/>
        <v>-9.30415927459097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2">
        <v>5</v>
      </c>
      <c r="B10" s="15" t="s">
        <v>174</v>
      </c>
      <c r="C10" s="11">
        <v>-263.9</v>
      </c>
      <c r="D10" s="12"/>
      <c r="E10" s="12"/>
      <c r="F10" s="176">
        <v>656.8</v>
      </c>
      <c r="G10" s="32">
        <v>0</v>
      </c>
      <c r="H10" s="12">
        <f t="shared" si="1"/>
        <v>656.8</v>
      </c>
      <c r="I10" s="16">
        <f t="shared" si="2"/>
        <v>-40.17965895249696</v>
      </c>
      <c r="J10" s="14">
        <v>0</v>
      </c>
      <c r="K10" s="13">
        <v>0.75</v>
      </c>
      <c r="L10" s="13">
        <f t="shared" si="0"/>
        <v>0</v>
      </c>
    </row>
    <row r="11" spans="1:12" ht="22.5">
      <c r="A11" s="162">
        <v>6</v>
      </c>
      <c r="B11" s="15" t="s">
        <v>175</v>
      </c>
      <c r="C11" s="11">
        <v>-34</v>
      </c>
      <c r="D11" s="12"/>
      <c r="E11" s="12"/>
      <c r="F11" s="176">
        <v>315</v>
      </c>
      <c r="G11" s="32">
        <v>0</v>
      </c>
      <c r="H11" s="12">
        <f t="shared" si="1"/>
        <v>315</v>
      </c>
      <c r="I11" s="16">
        <f t="shared" si="2"/>
        <v>-10.793650793650794</v>
      </c>
      <c r="J11" s="14">
        <v>0</v>
      </c>
      <c r="K11" s="13">
        <v>0.75</v>
      </c>
      <c r="L11" s="13">
        <f t="shared" si="0"/>
        <v>0</v>
      </c>
    </row>
    <row r="12" spans="1:12" ht="22.5">
      <c r="A12" s="162">
        <v>7</v>
      </c>
      <c r="B12" s="15" t="s">
        <v>176</v>
      </c>
      <c r="C12" s="11">
        <v>-1449.9</v>
      </c>
      <c r="D12" s="12"/>
      <c r="E12" s="12"/>
      <c r="F12" s="176">
        <v>9084.3</v>
      </c>
      <c r="G12" s="32">
        <v>0</v>
      </c>
      <c r="H12" s="12">
        <f t="shared" si="1"/>
        <v>9084.3</v>
      </c>
      <c r="I12" s="16">
        <f t="shared" si="2"/>
        <v>-15.960503285888844</v>
      </c>
      <c r="J12" s="14">
        <v>0</v>
      </c>
      <c r="K12" s="13">
        <v>0.75</v>
      </c>
      <c r="L12" s="13">
        <f t="shared" si="0"/>
        <v>0</v>
      </c>
    </row>
    <row r="13" spans="1:12" ht="22.5">
      <c r="A13" s="162">
        <v>8</v>
      </c>
      <c r="B13" s="15" t="s">
        <v>177</v>
      </c>
      <c r="C13" s="11">
        <v>-220</v>
      </c>
      <c r="D13" s="12"/>
      <c r="E13" s="12"/>
      <c r="F13" s="176">
        <v>300.6</v>
      </c>
      <c r="G13" s="32">
        <v>0</v>
      </c>
      <c r="H13" s="12">
        <f t="shared" si="1"/>
        <v>300.6</v>
      </c>
      <c r="I13" s="16">
        <f t="shared" si="2"/>
        <v>-73.18695941450432</v>
      </c>
      <c r="J13" s="14">
        <v>0</v>
      </c>
      <c r="K13" s="13">
        <v>0.75</v>
      </c>
      <c r="L13" s="13">
        <f t="shared" si="0"/>
        <v>0</v>
      </c>
    </row>
    <row r="14" spans="1:12" ht="22.5">
      <c r="A14" s="162">
        <v>9</v>
      </c>
      <c r="B14" s="15" t="s">
        <v>178</v>
      </c>
      <c r="C14" s="11">
        <v>-330</v>
      </c>
      <c r="D14" s="12"/>
      <c r="E14" s="12"/>
      <c r="F14" s="176">
        <v>2363.2</v>
      </c>
      <c r="G14" s="32">
        <v>0</v>
      </c>
      <c r="H14" s="12">
        <f t="shared" si="1"/>
        <v>2363.2</v>
      </c>
      <c r="I14" s="16">
        <f t="shared" si="2"/>
        <v>-13.964116452268113</v>
      </c>
      <c r="J14" s="14">
        <v>0</v>
      </c>
      <c r="K14" s="13">
        <v>0.75</v>
      </c>
      <c r="L14" s="13">
        <f t="shared" si="0"/>
        <v>0</v>
      </c>
    </row>
    <row r="15" spans="1:12" ht="22.5">
      <c r="A15" s="162">
        <v>10</v>
      </c>
      <c r="B15" s="15" t="s">
        <v>179</v>
      </c>
      <c r="C15" s="46">
        <v>-32</v>
      </c>
      <c r="D15" s="12"/>
      <c r="E15" s="12"/>
      <c r="F15" s="177">
        <v>400.3</v>
      </c>
      <c r="G15" s="32">
        <v>0</v>
      </c>
      <c r="H15" s="12">
        <f t="shared" si="1"/>
        <v>400.3</v>
      </c>
      <c r="I15" s="16">
        <f t="shared" si="2"/>
        <v>-7.99400449662753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03" t="s">
        <v>39</v>
      </c>
      <c r="B16" s="204"/>
      <c r="C16" s="18">
        <f aca="true" t="shared" si="3" ref="C16:H16">SUM(C6:C15)</f>
        <v>-2533.3</v>
      </c>
      <c r="D16" s="18">
        <f t="shared" si="3"/>
        <v>0</v>
      </c>
      <c r="E16" s="18">
        <f t="shared" si="3"/>
        <v>0</v>
      </c>
      <c r="F16" s="193">
        <f t="shared" si="3"/>
        <v>15364.099999999999</v>
      </c>
      <c r="G16" s="18">
        <f t="shared" si="3"/>
        <v>0</v>
      </c>
      <c r="H16" s="44">
        <f t="shared" si="3"/>
        <v>15364.099999999999</v>
      </c>
      <c r="I16" s="30" t="s">
        <v>8</v>
      </c>
      <c r="J16" s="38" t="s">
        <v>8</v>
      </c>
      <c r="K16" s="19">
        <v>0.75</v>
      </c>
      <c r="L16" s="39" t="s">
        <v>8</v>
      </c>
    </row>
    <row r="17" spans="1:10" s="24" customFormat="1" ht="11.25">
      <c r="A17" s="20"/>
      <c r="B17" s="21"/>
      <c r="C17" s="21"/>
      <c r="D17" s="22"/>
      <c r="E17" s="22"/>
      <c r="F17" s="22"/>
      <c r="G17" s="22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2"/>
      <c r="G18" s="22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2"/>
      <c r="G19" s="22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2"/>
      <c r="G21" s="22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2"/>
      <c r="G22" s="22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2"/>
      <c r="G23" s="22"/>
      <c r="H23" s="22"/>
      <c r="I23" s="21"/>
      <c r="J23" s="23"/>
    </row>
    <row r="24" spans="1:10" s="24" customFormat="1" ht="11.25">
      <c r="A24" s="23"/>
      <c r="D24" s="22"/>
      <c r="E24" s="22"/>
      <c r="F24" s="22"/>
      <c r="G24" s="22"/>
      <c r="H24" s="22"/>
      <c r="J24" s="23"/>
    </row>
    <row r="25" spans="1:10" s="24" customFormat="1" ht="11.25">
      <c r="A25" s="23"/>
      <c r="D25" s="22"/>
      <c r="E25" s="22"/>
      <c r="F25" s="22"/>
      <c r="G25" s="22"/>
      <c r="H25" s="22"/>
      <c r="J25" s="23"/>
    </row>
    <row r="26" spans="1:10" s="24" customFormat="1" ht="11.25">
      <c r="A26" s="23"/>
      <c r="D26" s="22"/>
      <c r="E26" s="22"/>
      <c r="F26" s="22"/>
      <c r="G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:I15"/>
    </sheetView>
  </sheetViews>
  <sheetFormatPr defaultColWidth="9.00390625" defaultRowHeight="12.75"/>
  <cols>
    <col min="1" max="1" width="5.375" style="56" customWidth="1"/>
    <col min="2" max="2" width="24.625" style="56" customWidth="1"/>
    <col min="3" max="3" width="20.75390625" style="56" customWidth="1"/>
    <col min="4" max="5" width="9.25390625" style="56" hidden="1" customWidth="1"/>
    <col min="6" max="6" width="17.375" style="56" customWidth="1"/>
    <col min="7" max="7" width="18.125" style="56" customWidth="1"/>
    <col min="8" max="8" width="22.125" style="56" customWidth="1"/>
    <col min="9" max="9" width="14.25390625" style="56" customWidth="1"/>
    <col min="10" max="10" width="13.75390625" style="56" customWidth="1"/>
    <col min="11" max="11" width="12.25390625" style="56" customWidth="1"/>
    <col min="12" max="12" width="12.875" style="56" customWidth="1"/>
    <col min="13" max="16384" width="9.125" style="56" customWidth="1"/>
  </cols>
  <sheetData>
    <row r="1" spans="1:12" ht="54.75" customHeight="1">
      <c r="A1" s="217" t="s">
        <v>148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11.25">
      <c r="A2" s="57"/>
      <c r="B2" s="57"/>
      <c r="C2" s="57"/>
      <c r="D2" s="57"/>
      <c r="E2" s="57"/>
      <c r="F2" s="57"/>
      <c r="G2" s="57"/>
      <c r="H2" s="57"/>
      <c r="I2" s="57"/>
    </row>
    <row r="3" spans="1:12" ht="94.5" customHeight="1">
      <c r="A3" s="220" t="s">
        <v>14</v>
      </c>
      <c r="B3" s="203" t="s">
        <v>102</v>
      </c>
      <c r="C3" s="58" t="s">
        <v>36</v>
      </c>
      <c r="D3" s="59"/>
      <c r="E3" s="59"/>
      <c r="F3" s="49" t="s">
        <v>198</v>
      </c>
      <c r="G3" s="49" t="s">
        <v>204</v>
      </c>
      <c r="H3" s="60" t="s">
        <v>136</v>
      </c>
      <c r="I3" s="49" t="s">
        <v>24</v>
      </c>
      <c r="J3" s="215" t="s">
        <v>11</v>
      </c>
      <c r="K3" s="215" t="s">
        <v>5</v>
      </c>
      <c r="L3" s="61" t="s">
        <v>6</v>
      </c>
    </row>
    <row r="4" spans="1:12" ht="42.75" customHeight="1">
      <c r="A4" s="220"/>
      <c r="B4" s="203"/>
      <c r="C4" s="49" t="s">
        <v>22</v>
      </c>
      <c r="D4" s="62" t="s">
        <v>7</v>
      </c>
      <c r="E4" s="62" t="s">
        <v>7</v>
      </c>
      <c r="F4" s="49" t="s">
        <v>26</v>
      </c>
      <c r="G4" s="49" t="s">
        <v>7</v>
      </c>
      <c r="H4" s="49" t="s">
        <v>27</v>
      </c>
      <c r="I4" s="49" t="s">
        <v>38</v>
      </c>
      <c r="J4" s="216"/>
      <c r="K4" s="216"/>
      <c r="L4" s="6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9"/>
      <c r="E5" s="6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165">
        <v>1</v>
      </c>
      <c r="B6" s="63" t="s">
        <v>171</v>
      </c>
      <c r="C6" s="11">
        <v>0</v>
      </c>
      <c r="D6" s="12"/>
      <c r="E6" s="12"/>
      <c r="F6" s="194">
        <v>1165</v>
      </c>
      <c r="G6" s="151">
        <v>0</v>
      </c>
      <c r="H6" s="151">
        <f>F6+G6</f>
        <v>1165</v>
      </c>
      <c r="I6" s="64">
        <f>C6/H6*100</f>
        <v>0</v>
      </c>
      <c r="J6" s="160">
        <v>1</v>
      </c>
      <c r="K6" s="79">
        <v>0.75</v>
      </c>
      <c r="L6" s="80">
        <f aca="true" t="shared" si="0" ref="L6:L15">J6*K6</f>
        <v>0.75</v>
      </c>
    </row>
    <row r="7" spans="1:12" ht="22.5">
      <c r="A7" s="165">
        <v>2</v>
      </c>
      <c r="B7" s="63" t="s">
        <v>170</v>
      </c>
      <c r="C7" s="11">
        <v>0</v>
      </c>
      <c r="D7" s="12"/>
      <c r="E7" s="12"/>
      <c r="F7" s="176">
        <v>302.2</v>
      </c>
      <c r="G7" s="32">
        <v>0</v>
      </c>
      <c r="H7" s="32">
        <f aca="true" t="shared" si="1" ref="H7:H15">F7+G7</f>
        <v>302.2</v>
      </c>
      <c r="I7" s="64">
        <f aca="true" t="shared" si="2" ref="I7:I15">C7/H7*100</f>
        <v>0</v>
      </c>
      <c r="J7" s="160">
        <v>1</v>
      </c>
      <c r="K7" s="79">
        <v>0.75</v>
      </c>
      <c r="L7" s="79">
        <f t="shared" si="0"/>
        <v>0.75</v>
      </c>
    </row>
    <row r="8" spans="1:12" ht="22.5">
      <c r="A8" s="165">
        <v>3</v>
      </c>
      <c r="B8" s="63" t="s">
        <v>180</v>
      </c>
      <c r="C8" s="11">
        <v>0</v>
      </c>
      <c r="D8" s="12"/>
      <c r="E8" s="12"/>
      <c r="F8" s="176">
        <v>269.4</v>
      </c>
      <c r="G8" s="32">
        <v>0</v>
      </c>
      <c r="H8" s="32">
        <f t="shared" si="1"/>
        <v>269.4</v>
      </c>
      <c r="I8" s="64">
        <f t="shared" si="2"/>
        <v>0</v>
      </c>
      <c r="J8" s="160">
        <v>1</v>
      </c>
      <c r="K8" s="79">
        <v>0.75</v>
      </c>
      <c r="L8" s="79">
        <f t="shared" si="0"/>
        <v>0.75</v>
      </c>
    </row>
    <row r="9" spans="1:12" ht="22.5">
      <c r="A9" s="165">
        <v>4</v>
      </c>
      <c r="B9" s="63" t="s">
        <v>173</v>
      </c>
      <c r="C9" s="11">
        <v>0</v>
      </c>
      <c r="D9" s="12"/>
      <c r="E9" s="12"/>
      <c r="F9" s="176">
        <v>507.3</v>
      </c>
      <c r="G9" s="32">
        <v>0</v>
      </c>
      <c r="H9" s="32">
        <f t="shared" si="1"/>
        <v>507.3</v>
      </c>
      <c r="I9" s="64">
        <f t="shared" si="2"/>
        <v>0</v>
      </c>
      <c r="J9" s="160">
        <v>1</v>
      </c>
      <c r="K9" s="79">
        <v>0.75</v>
      </c>
      <c r="L9" s="79">
        <f t="shared" si="0"/>
        <v>0.75</v>
      </c>
    </row>
    <row r="10" spans="1:12" ht="22.5">
      <c r="A10" s="165">
        <v>5</v>
      </c>
      <c r="B10" s="63" t="s">
        <v>174</v>
      </c>
      <c r="C10" s="11">
        <v>0</v>
      </c>
      <c r="D10" s="12"/>
      <c r="E10" s="12"/>
      <c r="F10" s="176">
        <v>656.8</v>
      </c>
      <c r="G10" s="32">
        <v>0</v>
      </c>
      <c r="H10" s="32">
        <f t="shared" si="1"/>
        <v>656.8</v>
      </c>
      <c r="I10" s="64">
        <f t="shared" si="2"/>
        <v>0</v>
      </c>
      <c r="J10" s="160">
        <v>1</v>
      </c>
      <c r="K10" s="79">
        <v>0.75</v>
      </c>
      <c r="L10" s="79">
        <f t="shared" si="0"/>
        <v>0.75</v>
      </c>
    </row>
    <row r="11" spans="1:12" ht="22.5">
      <c r="A11" s="165">
        <v>6</v>
      </c>
      <c r="B11" s="63" t="s">
        <v>175</v>
      </c>
      <c r="C11" s="11">
        <v>0</v>
      </c>
      <c r="D11" s="12"/>
      <c r="E11" s="12"/>
      <c r="F11" s="176">
        <v>315</v>
      </c>
      <c r="G11" s="32">
        <v>0</v>
      </c>
      <c r="H11" s="32">
        <f t="shared" si="1"/>
        <v>315</v>
      </c>
      <c r="I11" s="64">
        <f t="shared" si="2"/>
        <v>0</v>
      </c>
      <c r="J11" s="160">
        <v>1</v>
      </c>
      <c r="K11" s="79">
        <v>0.75</v>
      </c>
      <c r="L11" s="79">
        <f t="shared" si="0"/>
        <v>0.75</v>
      </c>
    </row>
    <row r="12" spans="1:12" ht="22.5">
      <c r="A12" s="165">
        <v>7</v>
      </c>
      <c r="B12" s="63" t="s">
        <v>176</v>
      </c>
      <c r="C12" s="11">
        <v>0</v>
      </c>
      <c r="D12" s="12"/>
      <c r="E12" s="12"/>
      <c r="F12" s="176">
        <v>9084.3</v>
      </c>
      <c r="G12" s="32">
        <v>0</v>
      </c>
      <c r="H12" s="32">
        <f t="shared" si="1"/>
        <v>9084.3</v>
      </c>
      <c r="I12" s="64">
        <f t="shared" si="2"/>
        <v>0</v>
      </c>
      <c r="J12" s="160">
        <v>1</v>
      </c>
      <c r="K12" s="79">
        <v>0.75</v>
      </c>
      <c r="L12" s="79">
        <f t="shared" si="0"/>
        <v>0.75</v>
      </c>
    </row>
    <row r="13" spans="1:12" ht="22.5">
      <c r="A13" s="165">
        <v>8</v>
      </c>
      <c r="B13" s="63" t="s">
        <v>177</v>
      </c>
      <c r="C13" s="11">
        <v>0</v>
      </c>
      <c r="D13" s="12"/>
      <c r="E13" s="12"/>
      <c r="F13" s="176">
        <v>300.6</v>
      </c>
      <c r="G13" s="32">
        <v>0</v>
      </c>
      <c r="H13" s="32">
        <f t="shared" si="1"/>
        <v>300.6</v>
      </c>
      <c r="I13" s="64">
        <f t="shared" si="2"/>
        <v>0</v>
      </c>
      <c r="J13" s="160">
        <v>1</v>
      </c>
      <c r="K13" s="79">
        <v>0.75</v>
      </c>
      <c r="L13" s="79">
        <f t="shared" si="0"/>
        <v>0.75</v>
      </c>
    </row>
    <row r="14" spans="1:12" ht="22.5">
      <c r="A14" s="165">
        <v>9</v>
      </c>
      <c r="B14" s="63" t="s">
        <v>178</v>
      </c>
      <c r="C14" s="11">
        <v>0</v>
      </c>
      <c r="D14" s="12"/>
      <c r="E14" s="12"/>
      <c r="F14" s="176">
        <v>2363.2</v>
      </c>
      <c r="G14" s="32">
        <v>0</v>
      </c>
      <c r="H14" s="32">
        <f t="shared" si="1"/>
        <v>2363.2</v>
      </c>
      <c r="I14" s="64">
        <f t="shared" si="2"/>
        <v>0</v>
      </c>
      <c r="J14" s="160">
        <v>1</v>
      </c>
      <c r="K14" s="79">
        <v>0.75</v>
      </c>
      <c r="L14" s="79">
        <f t="shared" si="0"/>
        <v>0.75</v>
      </c>
    </row>
    <row r="15" spans="1:12" ht="22.5">
      <c r="A15" s="165">
        <v>10</v>
      </c>
      <c r="B15" s="63" t="s">
        <v>179</v>
      </c>
      <c r="C15" s="11">
        <v>0</v>
      </c>
      <c r="D15" s="12"/>
      <c r="E15" s="12"/>
      <c r="F15" s="177">
        <v>400.3</v>
      </c>
      <c r="G15" s="32">
        <v>0</v>
      </c>
      <c r="H15" s="32">
        <f t="shared" si="1"/>
        <v>400.3</v>
      </c>
      <c r="I15" s="64">
        <f t="shared" si="2"/>
        <v>0</v>
      </c>
      <c r="J15" s="160">
        <v>1</v>
      </c>
      <c r="K15" s="79">
        <v>0.75</v>
      </c>
      <c r="L15" s="79">
        <f t="shared" si="0"/>
        <v>0.75</v>
      </c>
    </row>
    <row r="16" spans="1:12" ht="11.25">
      <c r="A16" s="218" t="s">
        <v>39</v>
      </c>
      <c r="B16" s="219"/>
      <c r="C16" s="18">
        <f aca="true" t="shared" si="3" ref="C16:H16">SUM(C6:C15)</f>
        <v>0</v>
      </c>
      <c r="D16" s="18">
        <f t="shared" si="3"/>
        <v>0</v>
      </c>
      <c r="E16" s="18">
        <f t="shared" si="3"/>
        <v>0</v>
      </c>
      <c r="F16" s="31">
        <f t="shared" si="3"/>
        <v>15364.099999999999</v>
      </c>
      <c r="G16" s="18">
        <f t="shared" si="3"/>
        <v>0</v>
      </c>
      <c r="H16" s="18">
        <f t="shared" si="3"/>
        <v>15364.099999999999</v>
      </c>
      <c r="I16" s="77" t="s">
        <v>8</v>
      </c>
      <c r="J16" s="78" t="s">
        <v>8</v>
      </c>
      <c r="K16" s="81">
        <v>0.75</v>
      </c>
      <c r="L16" s="82" t="s">
        <v>8</v>
      </c>
    </row>
    <row r="17" spans="1:9" s="67" customFormat="1" ht="11.25">
      <c r="A17" s="65"/>
      <c r="B17" s="65"/>
      <c r="C17" s="65"/>
      <c r="D17" s="66"/>
      <c r="E17" s="66"/>
      <c r="F17" s="66"/>
      <c r="G17" s="66"/>
      <c r="H17" s="66"/>
      <c r="I17" s="65"/>
    </row>
    <row r="18" spans="1:9" s="67" customFormat="1" ht="11.25">
      <c r="A18" s="65"/>
      <c r="B18" s="65"/>
      <c r="C18" s="65"/>
      <c r="D18" s="66"/>
      <c r="E18" s="66"/>
      <c r="F18" s="66"/>
      <c r="G18" s="66"/>
      <c r="H18" s="66"/>
      <c r="I18" s="65"/>
    </row>
    <row r="19" spans="1:9" s="67" customFormat="1" ht="11.25">
      <c r="A19" s="65"/>
      <c r="B19" s="65"/>
      <c r="C19" s="65"/>
      <c r="D19" s="66"/>
      <c r="E19" s="66"/>
      <c r="F19" s="66"/>
      <c r="G19" s="66"/>
      <c r="H19" s="66"/>
      <c r="I19" s="65"/>
    </row>
    <row r="20" spans="1:9" s="67" customFormat="1" ht="11.25">
      <c r="A20" s="65"/>
      <c r="B20" s="65"/>
      <c r="C20" s="65"/>
      <c r="D20" s="66"/>
      <c r="E20" s="66"/>
      <c r="F20" s="66"/>
      <c r="G20" s="66"/>
      <c r="H20" s="66"/>
      <c r="I20" s="68"/>
    </row>
    <row r="21" spans="1:9" s="67" customFormat="1" ht="11.25">
      <c r="A21" s="65"/>
      <c r="B21" s="65"/>
      <c r="C21" s="65"/>
      <c r="D21" s="66"/>
      <c r="E21" s="66"/>
      <c r="F21" s="66"/>
      <c r="G21" s="66"/>
      <c r="H21" s="66"/>
      <c r="I21" s="65"/>
    </row>
    <row r="22" spans="1:9" s="67" customFormat="1" ht="11.25">
      <c r="A22" s="65"/>
      <c r="B22" s="65"/>
      <c r="C22" s="65"/>
      <c r="D22" s="66"/>
      <c r="E22" s="66"/>
      <c r="F22" s="66"/>
      <c r="G22" s="66"/>
      <c r="H22" s="66"/>
      <c r="I22" s="65"/>
    </row>
    <row r="23" spans="1:9" s="67" customFormat="1" ht="11.25">
      <c r="A23" s="65"/>
      <c r="B23" s="65"/>
      <c r="C23" s="65"/>
      <c r="D23" s="66"/>
      <c r="E23" s="66"/>
      <c r="F23" s="66"/>
      <c r="G23" s="66"/>
      <c r="H23" s="66"/>
      <c r="I23" s="65"/>
    </row>
    <row r="24" spans="4:8" s="67" customFormat="1" ht="11.25">
      <c r="D24" s="66"/>
      <c r="E24" s="66"/>
      <c r="F24" s="66"/>
      <c r="G24" s="66"/>
      <c r="H24" s="66"/>
    </row>
    <row r="25" spans="4:8" s="67" customFormat="1" ht="11.25">
      <c r="D25" s="66"/>
      <c r="E25" s="66"/>
      <c r="F25" s="66"/>
      <c r="G25" s="66"/>
      <c r="H25" s="66"/>
    </row>
    <row r="26" spans="4:8" s="67" customFormat="1" ht="11.25">
      <c r="D26" s="66"/>
      <c r="E26" s="66"/>
      <c r="F26" s="66"/>
      <c r="G26" s="66"/>
      <c r="H26" s="66"/>
    </row>
    <row r="27" s="67" customFormat="1" ht="11.25"/>
    <row r="28" s="67" customFormat="1" ht="11.25"/>
  </sheetData>
  <mergeCells count="6">
    <mergeCell ref="J3:J4"/>
    <mergeCell ref="K3:K4"/>
    <mergeCell ref="A1:L1"/>
    <mergeCell ref="A16:B16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workbookViewId="0" topLeftCell="A1">
      <selection activeCell="I6" sqref="I6:I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3" t="s">
        <v>149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5" t="s">
        <v>14</v>
      </c>
      <c r="B3" s="203" t="s">
        <v>102</v>
      </c>
      <c r="C3" s="6" t="s">
        <v>137</v>
      </c>
      <c r="D3" s="26"/>
      <c r="E3" s="26"/>
      <c r="F3" s="35" t="s">
        <v>191</v>
      </c>
      <c r="G3" s="35" t="s">
        <v>205</v>
      </c>
      <c r="H3" s="28" t="s">
        <v>138</v>
      </c>
      <c r="I3" s="5" t="s">
        <v>41</v>
      </c>
      <c r="J3" s="206" t="s">
        <v>15</v>
      </c>
      <c r="K3" s="206" t="s">
        <v>16</v>
      </c>
      <c r="L3" s="6" t="s">
        <v>6</v>
      </c>
    </row>
    <row r="4" spans="1:12" s="10" customFormat="1" ht="42.75" customHeight="1">
      <c r="A4" s="205"/>
      <c r="B4" s="203"/>
      <c r="C4" s="8" t="s">
        <v>26</v>
      </c>
      <c r="D4" s="7" t="s">
        <v>7</v>
      </c>
      <c r="E4" s="7" t="s">
        <v>7</v>
      </c>
      <c r="F4" s="8" t="s">
        <v>26</v>
      </c>
      <c r="G4" s="8" t="s">
        <v>151</v>
      </c>
      <c r="H4" s="8" t="s">
        <v>40</v>
      </c>
      <c r="I4" s="8" t="s">
        <v>38</v>
      </c>
      <c r="J4" s="208"/>
      <c r="K4" s="208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62">
        <v>1</v>
      </c>
      <c r="B6" s="15" t="s">
        <v>171</v>
      </c>
      <c r="C6" s="11">
        <v>0</v>
      </c>
      <c r="D6" s="12"/>
      <c r="E6" s="12"/>
      <c r="F6" s="172">
        <v>4933.8</v>
      </c>
      <c r="G6" s="32">
        <v>2277.8</v>
      </c>
      <c r="H6" s="32">
        <f>F6-G6</f>
        <v>2656</v>
      </c>
      <c r="I6" s="159">
        <f>C6/H6*100</f>
        <v>0</v>
      </c>
      <c r="J6" s="14">
        <v>1</v>
      </c>
      <c r="K6" s="13">
        <v>0.75</v>
      </c>
      <c r="L6" s="13">
        <f aca="true" t="shared" si="0" ref="L6:L15">J6*K6</f>
        <v>0.75</v>
      </c>
    </row>
    <row r="7" spans="1:12" ht="22.5">
      <c r="A7" s="162">
        <v>2</v>
      </c>
      <c r="B7" s="15" t="s">
        <v>170</v>
      </c>
      <c r="C7" s="11">
        <v>0</v>
      </c>
      <c r="D7" s="12"/>
      <c r="E7" s="12"/>
      <c r="F7" s="173">
        <v>2025</v>
      </c>
      <c r="G7" s="32">
        <v>205.5</v>
      </c>
      <c r="H7" s="32">
        <f aca="true" t="shared" si="1" ref="H7:H15">F7-G7</f>
        <v>1819.5</v>
      </c>
      <c r="I7" s="159">
        <f>C7/H7*100</f>
        <v>0</v>
      </c>
      <c r="J7" s="14">
        <v>1</v>
      </c>
      <c r="K7" s="13">
        <v>0.75</v>
      </c>
      <c r="L7" s="13">
        <f t="shared" si="0"/>
        <v>0.75</v>
      </c>
    </row>
    <row r="8" spans="1:12" ht="22.5">
      <c r="A8" s="162">
        <v>3</v>
      </c>
      <c r="B8" s="15" t="s">
        <v>180</v>
      </c>
      <c r="C8" s="11">
        <v>0</v>
      </c>
      <c r="D8" s="12"/>
      <c r="E8" s="12"/>
      <c r="F8" s="173">
        <v>2306.8</v>
      </c>
      <c r="G8" s="32">
        <v>546.8</v>
      </c>
      <c r="H8" s="32">
        <f t="shared" si="1"/>
        <v>1760.0000000000002</v>
      </c>
      <c r="I8" s="159">
        <f aca="true" t="shared" si="2" ref="I8:I15">C8/H8*100</f>
        <v>0</v>
      </c>
      <c r="J8" s="14">
        <v>1</v>
      </c>
      <c r="K8" s="13">
        <v>0.75</v>
      </c>
      <c r="L8" s="13">
        <f t="shared" si="0"/>
        <v>0.75</v>
      </c>
    </row>
    <row r="9" spans="1:12" ht="22.5">
      <c r="A9" s="162">
        <v>4</v>
      </c>
      <c r="B9" s="15" t="s">
        <v>173</v>
      </c>
      <c r="C9" s="11">
        <v>0</v>
      </c>
      <c r="D9" s="12"/>
      <c r="E9" s="12"/>
      <c r="F9" s="173">
        <v>3119.1</v>
      </c>
      <c r="G9" s="32">
        <v>1099.4</v>
      </c>
      <c r="H9" s="32">
        <f t="shared" si="1"/>
        <v>2019.6999999999998</v>
      </c>
      <c r="I9" s="159">
        <f t="shared" si="2"/>
        <v>0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2">
        <v>5</v>
      </c>
      <c r="B10" s="15" t="s">
        <v>174</v>
      </c>
      <c r="C10" s="11">
        <v>0</v>
      </c>
      <c r="D10" s="12"/>
      <c r="E10" s="12"/>
      <c r="F10" s="173">
        <v>4067.6</v>
      </c>
      <c r="G10" s="32">
        <v>665.9</v>
      </c>
      <c r="H10" s="32">
        <f t="shared" si="1"/>
        <v>3401.7</v>
      </c>
      <c r="I10" s="159">
        <f t="shared" si="2"/>
        <v>0</v>
      </c>
      <c r="J10" s="14">
        <v>1</v>
      </c>
      <c r="K10" s="13">
        <v>0.75</v>
      </c>
      <c r="L10" s="13">
        <f t="shared" si="0"/>
        <v>0.75</v>
      </c>
    </row>
    <row r="11" spans="1:12" ht="22.5">
      <c r="A11" s="162">
        <v>6</v>
      </c>
      <c r="B11" s="15" t="s">
        <v>175</v>
      </c>
      <c r="C11" s="11">
        <v>0</v>
      </c>
      <c r="D11" s="12"/>
      <c r="E11" s="12"/>
      <c r="F11" s="173">
        <v>2730.1</v>
      </c>
      <c r="G11" s="32">
        <v>954</v>
      </c>
      <c r="H11" s="32">
        <f t="shared" si="1"/>
        <v>1776.1</v>
      </c>
      <c r="I11" s="159">
        <f t="shared" si="2"/>
        <v>0</v>
      </c>
      <c r="J11" s="14">
        <v>1</v>
      </c>
      <c r="K11" s="13">
        <v>0.75</v>
      </c>
      <c r="L11" s="13">
        <f t="shared" si="0"/>
        <v>0.75</v>
      </c>
    </row>
    <row r="12" spans="1:12" ht="22.5">
      <c r="A12" s="162">
        <v>7</v>
      </c>
      <c r="B12" s="15" t="s">
        <v>176</v>
      </c>
      <c r="C12" s="11">
        <v>0</v>
      </c>
      <c r="D12" s="12"/>
      <c r="E12" s="12"/>
      <c r="F12" s="173">
        <v>21675.1</v>
      </c>
      <c r="G12" s="32">
        <v>4228.4</v>
      </c>
      <c r="H12" s="32">
        <f t="shared" si="1"/>
        <v>17446.699999999997</v>
      </c>
      <c r="I12" s="159">
        <f t="shared" si="2"/>
        <v>0</v>
      </c>
      <c r="J12" s="14">
        <v>1</v>
      </c>
      <c r="K12" s="13">
        <v>0.75</v>
      </c>
      <c r="L12" s="13">
        <f t="shared" si="0"/>
        <v>0.75</v>
      </c>
    </row>
    <row r="13" spans="1:12" ht="22.5">
      <c r="A13" s="162">
        <v>8</v>
      </c>
      <c r="B13" s="15" t="s">
        <v>177</v>
      </c>
      <c r="C13" s="11">
        <v>0</v>
      </c>
      <c r="D13" s="12"/>
      <c r="E13" s="12"/>
      <c r="F13" s="173">
        <v>2687</v>
      </c>
      <c r="G13" s="32">
        <v>384.1</v>
      </c>
      <c r="H13" s="32">
        <f t="shared" si="1"/>
        <v>2302.9</v>
      </c>
      <c r="I13" s="159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2">
        <v>9</v>
      </c>
      <c r="B14" s="15" t="s">
        <v>178</v>
      </c>
      <c r="C14" s="11">
        <v>0</v>
      </c>
      <c r="D14" s="12"/>
      <c r="E14" s="12"/>
      <c r="F14" s="173">
        <v>4966.6</v>
      </c>
      <c r="G14" s="32">
        <v>989.4</v>
      </c>
      <c r="H14" s="32">
        <f t="shared" si="1"/>
        <v>3977.2000000000003</v>
      </c>
      <c r="I14" s="159">
        <f t="shared" si="2"/>
        <v>0</v>
      </c>
      <c r="J14" s="14">
        <v>1</v>
      </c>
      <c r="K14" s="13">
        <v>0.75</v>
      </c>
      <c r="L14" s="13">
        <f t="shared" si="0"/>
        <v>0.75</v>
      </c>
    </row>
    <row r="15" spans="1:12" ht="22.5">
      <c r="A15" s="162">
        <v>10</v>
      </c>
      <c r="B15" s="15" t="s">
        <v>179</v>
      </c>
      <c r="C15" s="11">
        <v>0</v>
      </c>
      <c r="D15" s="12"/>
      <c r="E15" s="12"/>
      <c r="F15" s="174">
        <v>2012.6</v>
      </c>
      <c r="G15" s="32">
        <v>195.6</v>
      </c>
      <c r="H15" s="32">
        <f t="shared" si="1"/>
        <v>1817</v>
      </c>
      <c r="I15" s="159">
        <f t="shared" si="2"/>
        <v>0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203" t="s">
        <v>39</v>
      </c>
      <c r="B16" s="204"/>
      <c r="C16" s="18">
        <f aca="true" t="shared" si="3" ref="C16:H16">SUM(C6:C15)</f>
        <v>0</v>
      </c>
      <c r="D16" s="18">
        <f t="shared" si="3"/>
        <v>0</v>
      </c>
      <c r="E16" s="31">
        <f t="shared" si="3"/>
        <v>0</v>
      </c>
      <c r="F16" s="29">
        <f t="shared" si="3"/>
        <v>50523.7</v>
      </c>
      <c r="G16" s="29">
        <f t="shared" si="3"/>
        <v>11546.9</v>
      </c>
      <c r="H16" s="18">
        <f t="shared" si="3"/>
        <v>38976.799999999996</v>
      </c>
      <c r="I16" s="83" t="s">
        <v>8</v>
      </c>
      <c r="J16" s="84" t="s">
        <v>8</v>
      </c>
      <c r="K16" s="19">
        <v>0.75</v>
      </c>
      <c r="L16" s="52" t="s">
        <v>8</v>
      </c>
    </row>
    <row r="17" spans="1:10" s="24" customFormat="1" ht="11.25">
      <c r="A17" s="20"/>
      <c r="B17" s="21"/>
      <c r="C17" s="21"/>
      <c r="D17" s="22"/>
      <c r="E17" s="22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1"/>
      <c r="G23" s="21"/>
      <c r="H23" s="22"/>
      <c r="I23" s="21"/>
      <c r="J23" s="23"/>
    </row>
    <row r="24" spans="1:10" s="24" customFormat="1" ht="11.25">
      <c r="A24" s="23"/>
      <c r="D24" s="22"/>
      <c r="E24" s="22"/>
      <c r="H24" s="22"/>
      <c r="J24" s="23"/>
    </row>
    <row r="25" spans="1:10" s="24" customFormat="1" ht="11.25">
      <c r="A25" s="23"/>
      <c r="D25" s="22"/>
      <c r="E25" s="22"/>
      <c r="H25" s="22"/>
      <c r="J25" s="23"/>
    </row>
    <row r="26" spans="1:10" s="24" customFormat="1" ht="11.25">
      <c r="A26" s="23"/>
      <c r="D26" s="22"/>
      <c r="E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80" zoomScaleNormal="80" workbookViewId="0" topLeftCell="F1">
      <selection activeCell="P17" sqref="P17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3" t="s">
        <v>150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5" t="s">
        <v>3</v>
      </c>
      <c r="B3" s="203" t="s">
        <v>102</v>
      </c>
      <c r="C3" s="35" t="s">
        <v>206</v>
      </c>
      <c r="D3" s="35" t="s">
        <v>207</v>
      </c>
      <c r="E3" s="35" t="s">
        <v>208</v>
      </c>
      <c r="F3" s="28" t="s">
        <v>1</v>
      </c>
      <c r="G3" s="26"/>
      <c r="H3" s="26"/>
      <c r="I3" s="5" t="s">
        <v>223</v>
      </c>
      <c r="J3" s="5" t="s">
        <v>224</v>
      </c>
      <c r="K3" s="35" t="s">
        <v>31</v>
      </c>
      <c r="L3" s="35" t="s">
        <v>191</v>
      </c>
      <c r="M3" s="35" t="s">
        <v>217</v>
      </c>
      <c r="N3" s="28" t="s">
        <v>2</v>
      </c>
      <c r="O3" s="5" t="s">
        <v>45</v>
      </c>
      <c r="P3" s="206" t="s">
        <v>17</v>
      </c>
      <c r="Q3" s="206" t="s">
        <v>18</v>
      </c>
      <c r="R3" s="6" t="s">
        <v>6</v>
      </c>
    </row>
    <row r="4" spans="1:18" s="10" customFormat="1" ht="79.5" customHeight="1">
      <c r="A4" s="205"/>
      <c r="B4" s="20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8"/>
      <c r="Q4" s="208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62">
        <v>1</v>
      </c>
      <c r="B6" s="15" t="s">
        <v>171</v>
      </c>
      <c r="C6" s="178">
        <v>4883.8</v>
      </c>
      <c r="D6" s="12">
        <v>46</v>
      </c>
      <c r="E6" s="46">
        <v>2231.8</v>
      </c>
      <c r="F6" s="45">
        <f>C6-D6-E6</f>
        <v>2606</v>
      </c>
      <c r="G6" s="12"/>
      <c r="H6" s="12"/>
      <c r="I6" s="53">
        <v>0</v>
      </c>
      <c r="J6" s="53">
        <v>0</v>
      </c>
      <c r="K6" s="32">
        <f>J6-I6</f>
        <v>0</v>
      </c>
      <c r="L6" s="172">
        <v>4933.8</v>
      </c>
      <c r="M6" s="32">
        <v>2277.8</v>
      </c>
      <c r="N6" s="32">
        <f>L6-M6</f>
        <v>2656</v>
      </c>
      <c r="O6" s="16">
        <f>(F6-N6)/F6*100</f>
        <v>-1.918649270913277</v>
      </c>
      <c r="P6" s="197">
        <v>0.62</v>
      </c>
      <c r="Q6" s="13">
        <v>1.2</v>
      </c>
      <c r="R6" s="13">
        <f aca="true" t="shared" si="0" ref="R6:R15">P6*Q6</f>
        <v>0.744</v>
      </c>
    </row>
    <row r="7" spans="1:18" ht="22.5">
      <c r="A7" s="162">
        <v>2</v>
      </c>
      <c r="B7" s="15" t="s">
        <v>170</v>
      </c>
      <c r="C7" s="179">
        <v>1976.7</v>
      </c>
      <c r="D7" s="12">
        <v>46</v>
      </c>
      <c r="E7" s="46">
        <v>159.5</v>
      </c>
      <c r="F7" s="46">
        <f aca="true" t="shared" si="1" ref="F7:F15">C7-D7-E7</f>
        <v>1771.2</v>
      </c>
      <c r="G7" s="12"/>
      <c r="H7" s="12"/>
      <c r="I7" s="53">
        <v>0</v>
      </c>
      <c r="J7" s="53">
        <v>0</v>
      </c>
      <c r="K7" s="32">
        <f aca="true" t="shared" si="2" ref="K7:K15">J7-I7</f>
        <v>0</v>
      </c>
      <c r="L7" s="173">
        <v>2025</v>
      </c>
      <c r="M7" s="32">
        <v>205.5</v>
      </c>
      <c r="N7" s="32">
        <f aca="true" t="shared" si="3" ref="N7:N15">L7-M7</f>
        <v>1819.5</v>
      </c>
      <c r="O7" s="16">
        <f aca="true" t="shared" si="4" ref="O7:O15">(F7-N7)/F7*100</f>
        <v>-2.7269647696476937</v>
      </c>
      <c r="P7" s="197">
        <v>0.46</v>
      </c>
      <c r="Q7" s="13">
        <v>1.2</v>
      </c>
      <c r="R7" s="13">
        <f t="shared" si="0"/>
        <v>0.552</v>
      </c>
    </row>
    <row r="8" spans="1:18" ht="22.5">
      <c r="A8" s="162">
        <v>3</v>
      </c>
      <c r="B8" s="15" t="s">
        <v>180</v>
      </c>
      <c r="C8" s="179">
        <v>2248.8</v>
      </c>
      <c r="D8" s="12">
        <v>46</v>
      </c>
      <c r="E8" s="46">
        <v>500.8</v>
      </c>
      <c r="F8" s="46">
        <f t="shared" si="1"/>
        <v>1702.0000000000002</v>
      </c>
      <c r="G8" s="12"/>
      <c r="H8" s="12"/>
      <c r="I8" s="53">
        <v>0</v>
      </c>
      <c r="J8" s="53">
        <v>0</v>
      </c>
      <c r="K8" s="32">
        <f t="shared" si="2"/>
        <v>0</v>
      </c>
      <c r="L8" s="173">
        <v>2306.8</v>
      </c>
      <c r="M8" s="32">
        <v>546.8</v>
      </c>
      <c r="N8" s="32">
        <f t="shared" si="3"/>
        <v>1760.0000000000002</v>
      </c>
      <c r="O8" s="16">
        <f t="shared" si="4"/>
        <v>-3.4077555816686247</v>
      </c>
      <c r="P8" s="197">
        <v>0.32</v>
      </c>
      <c r="Q8" s="13">
        <v>1.2</v>
      </c>
      <c r="R8" s="13">
        <f t="shared" si="0"/>
        <v>0.384</v>
      </c>
    </row>
    <row r="9" spans="1:18" ht="22.5">
      <c r="A9" s="162">
        <v>4</v>
      </c>
      <c r="B9" s="15" t="s">
        <v>173</v>
      </c>
      <c r="C9" s="179">
        <v>3071.9</v>
      </c>
      <c r="D9" s="12">
        <v>46</v>
      </c>
      <c r="E9" s="46">
        <v>1053.4</v>
      </c>
      <c r="F9" s="46">
        <f t="shared" si="1"/>
        <v>1972.5</v>
      </c>
      <c r="G9" s="12"/>
      <c r="H9" s="12"/>
      <c r="I9" s="53">
        <v>0</v>
      </c>
      <c r="J9" s="53">
        <v>0</v>
      </c>
      <c r="K9" s="32">
        <f t="shared" si="2"/>
        <v>0</v>
      </c>
      <c r="L9" s="173">
        <v>3119.1</v>
      </c>
      <c r="M9" s="32">
        <v>1099.4</v>
      </c>
      <c r="N9" s="32">
        <f t="shared" si="3"/>
        <v>2019.6999999999998</v>
      </c>
      <c r="O9" s="16">
        <f t="shared" si="4"/>
        <v>-2.3929024081115244</v>
      </c>
      <c r="P9" s="197">
        <v>0.52</v>
      </c>
      <c r="Q9" s="13">
        <v>1.2</v>
      </c>
      <c r="R9" s="13">
        <f t="shared" si="0"/>
        <v>0.624</v>
      </c>
    </row>
    <row r="10" spans="1:18" ht="22.5">
      <c r="A10" s="162">
        <v>5</v>
      </c>
      <c r="B10" s="15" t="s">
        <v>174</v>
      </c>
      <c r="C10" s="179">
        <v>3803.7</v>
      </c>
      <c r="D10" s="12">
        <v>114.9</v>
      </c>
      <c r="E10" s="46">
        <v>551</v>
      </c>
      <c r="F10" s="46">
        <f t="shared" si="1"/>
        <v>3137.7999999999997</v>
      </c>
      <c r="G10" s="12"/>
      <c r="H10" s="12"/>
      <c r="I10" s="53">
        <v>0</v>
      </c>
      <c r="J10" s="53">
        <v>0</v>
      </c>
      <c r="K10" s="32">
        <f t="shared" si="2"/>
        <v>0</v>
      </c>
      <c r="L10" s="173">
        <v>4067.6</v>
      </c>
      <c r="M10" s="32">
        <v>665.9</v>
      </c>
      <c r="N10" s="32">
        <f t="shared" si="3"/>
        <v>3401.7</v>
      </c>
      <c r="O10" s="16">
        <f t="shared" si="4"/>
        <v>-8.410351201478747</v>
      </c>
      <c r="P10" s="197">
        <v>0</v>
      </c>
      <c r="Q10" s="13">
        <v>1.2</v>
      </c>
      <c r="R10" s="13">
        <f t="shared" si="0"/>
        <v>0</v>
      </c>
    </row>
    <row r="11" spans="1:18" ht="22.5">
      <c r="A11" s="162">
        <v>6</v>
      </c>
      <c r="B11" s="15" t="s">
        <v>175</v>
      </c>
      <c r="C11" s="179">
        <v>2696.1</v>
      </c>
      <c r="D11" s="12">
        <v>788.5</v>
      </c>
      <c r="E11" s="46">
        <v>165.5</v>
      </c>
      <c r="F11" s="46">
        <f t="shared" si="1"/>
        <v>1742.1</v>
      </c>
      <c r="G11" s="12"/>
      <c r="H11" s="12"/>
      <c r="I11" s="53">
        <v>0</v>
      </c>
      <c r="J11" s="53">
        <v>0</v>
      </c>
      <c r="K11" s="32">
        <f t="shared" si="2"/>
        <v>0</v>
      </c>
      <c r="L11" s="173">
        <v>2730.1</v>
      </c>
      <c r="M11" s="32">
        <v>954</v>
      </c>
      <c r="N11" s="32">
        <f t="shared" si="3"/>
        <v>1776.1</v>
      </c>
      <c r="O11" s="16">
        <f t="shared" si="4"/>
        <v>-1.9516675276964583</v>
      </c>
      <c r="P11" s="197">
        <v>0.6</v>
      </c>
      <c r="Q11" s="13">
        <v>1.2</v>
      </c>
      <c r="R11" s="13">
        <f t="shared" si="0"/>
        <v>0.72</v>
      </c>
    </row>
    <row r="12" spans="1:18" ht="22.5">
      <c r="A12" s="162">
        <v>7</v>
      </c>
      <c r="B12" s="15" t="s">
        <v>176</v>
      </c>
      <c r="C12" s="179">
        <v>20225.2</v>
      </c>
      <c r="D12" s="12">
        <v>1715.2</v>
      </c>
      <c r="E12" s="46">
        <v>2513.2</v>
      </c>
      <c r="F12" s="46">
        <f t="shared" si="1"/>
        <v>15996.8</v>
      </c>
      <c r="G12" s="12"/>
      <c r="H12" s="12"/>
      <c r="I12" s="53">
        <v>0</v>
      </c>
      <c r="J12" s="53">
        <v>0</v>
      </c>
      <c r="K12" s="32">
        <f t="shared" si="2"/>
        <v>0</v>
      </c>
      <c r="L12" s="173">
        <v>21675.1</v>
      </c>
      <c r="M12" s="32">
        <v>4228.4</v>
      </c>
      <c r="N12" s="32">
        <f t="shared" si="3"/>
        <v>17446.699999999997</v>
      </c>
      <c r="O12" s="16">
        <f t="shared" si="4"/>
        <v>-9.063687737547497</v>
      </c>
      <c r="P12" s="197">
        <v>0</v>
      </c>
      <c r="Q12" s="13">
        <v>1.2</v>
      </c>
      <c r="R12" s="13">
        <f t="shared" si="0"/>
        <v>0</v>
      </c>
    </row>
    <row r="13" spans="1:18" ht="22.5">
      <c r="A13" s="162">
        <v>8</v>
      </c>
      <c r="B13" s="15" t="s">
        <v>177</v>
      </c>
      <c r="C13" s="179">
        <v>2467</v>
      </c>
      <c r="D13" s="12">
        <v>46</v>
      </c>
      <c r="E13" s="46">
        <v>338.1</v>
      </c>
      <c r="F13" s="46">
        <f t="shared" si="1"/>
        <v>2082.9</v>
      </c>
      <c r="G13" s="12"/>
      <c r="H13" s="12"/>
      <c r="I13" s="53">
        <v>0</v>
      </c>
      <c r="J13" s="53">
        <v>0</v>
      </c>
      <c r="K13" s="32">
        <f t="shared" si="2"/>
        <v>0</v>
      </c>
      <c r="L13" s="173">
        <v>2687</v>
      </c>
      <c r="M13" s="32">
        <v>384.1</v>
      </c>
      <c r="N13" s="32">
        <f t="shared" si="3"/>
        <v>2302.9</v>
      </c>
      <c r="O13" s="16">
        <f t="shared" si="4"/>
        <v>-10.562196936962888</v>
      </c>
      <c r="P13" s="197">
        <v>0</v>
      </c>
      <c r="Q13" s="13">
        <v>1.2</v>
      </c>
      <c r="R13" s="13">
        <f t="shared" si="0"/>
        <v>0</v>
      </c>
    </row>
    <row r="14" spans="1:18" ht="22.5">
      <c r="A14" s="162">
        <v>9</v>
      </c>
      <c r="B14" s="15" t="s">
        <v>178</v>
      </c>
      <c r="C14" s="179">
        <v>4636.6</v>
      </c>
      <c r="D14" s="12">
        <v>115</v>
      </c>
      <c r="E14" s="46">
        <v>874.4</v>
      </c>
      <c r="F14" s="46">
        <f t="shared" si="1"/>
        <v>3647.2000000000003</v>
      </c>
      <c r="G14" s="12"/>
      <c r="H14" s="12"/>
      <c r="I14" s="53">
        <v>0</v>
      </c>
      <c r="J14" s="53">
        <v>0</v>
      </c>
      <c r="K14" s="32">
        <f t="shared" si="2"/>
        <v>0</v>
      </c>
      <c r="L14" s="173">
        <v>4966.6</v>
      </c>
      <c r="M14" s="32">
        <v>989.4</v>
      </c>
      <c r="N14" s="32">
        <f t="shared" si="3"/>
        <v>3977.2000000000003</v>
      </c>
      <c r="O14" s="16">
        <f t="shared" si="4"/>
        <v>-9.048036850186444</v>
      </c>
      <c r="P14" s="197">
        <v>0</v>
      </c>
      <c r="Q14" s="13">
        <v>1.2</v>
      </c>
      <c r="R14" s="13">
        <f t="shared" si="0"/>
        <v>0</v>
      </c>
    </row>
    <row r="15" spans="1:18" ht="22.5">
      <c r="A15" s="162">
        <v>10</v>
      </c>
      <c r="B15" s="15" t="s">
        <v>179</v>
      </c>
      <c r="C15" s="180">
        <v>1980.6</v>
      </c>
      <c r="D15" s="12">
        <v>46</v>
      </c>
      <c r="E15" s="46">
        <v>149.6</v>
      </c>
      <c r="F15" s="46">
        <f t="shared" si="1"/>
        <v>1785</v>
      </c>
      <c r="G15" s="12"/>
      <c r="H15" s="12"/>
      <c r="I15" s="53">
        <v>0</v>
      </c>
      <c r="J15" s="53">
        <v>0</v>
      </c>
      <c r="K15" s="32">
        <f t="shared" si="2"/>
        <v>0</v>
      </c>
      <c r="L15" s="174">
        <v>2012.6</v>
      </c>
      <c r="M15" s="32">
        <v>195.6</v>
      </c>
      <c r="N15" s="32">
        <f t="shared" si="3"/>
        <v>1817</v>
      </c>
      <c r="O15" s="16">
        <f t="shared" si="4"/>
        <v>-1.7927170868347337</v>
      </c>
      <c r="P15" s="197">
        <v>0.64</v>
      </c>
      <c r="Q15" s="13">
        <v>1.2</v>
      </c>
      <c r="R15" s="13">
        <f t="shared" si="0"/>
        <v>0.768</v>
      </c>
    </row>
    <row r="16" spans="1:18" ht="11.25">
      <c r="A16" s="203" t="s">
        <v>39</v>
      </c>
      <c r="B16" s="204"/>
      <c r="C16" s="18">
        <f aca="true" t="shared" si="5" ref="C16:N16">SUM(C6:C15)</f>
        <v>47990.399999999994</v>
      </c>
      <c r="D16" s="48">
        <f t="shared" si="5"/>
        <v>3009.6000000000004</v>
      </c>
      <c r="E16" s="18">
        <f t="shared" si="5"/>
        <v>8537.300000000001</v>
      </c>
      <c r="F16" s="18">
        <f t="shared" si="5"/>
        <v>36443.5</v>
      </c>
      <c r="G16" s="44">
        <f t="shared" si="5"/>
        <v>0</v>
      </c>
      <c r="H16" s="18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50523.7</v>
      </c>
      <c r="M16" s="29">
        <f t="shared" si="5"/>
        <v>11546.9</v>
      </c>
      <c r="N16" s="18">
        <f t="shared" si="5"/>
        <v>38976.799999999996</v>
      </c>
      <c r="O16" s="50" t="s">
        <v>8</v>
      </c>
      <c r="P16" s="51" t="s">
        <v>8</v>
      </c>
      <c r="Q16" s="19">
        <v>1.2</v>
      </c>
      <c r="R16" s="52" t="s">
        <v>8</v>
      </c>
    </row>
    <row r="17" spans="1:16" s="24" customFormat="1" ht="11.25">
      <c r="A17" s="20"/>
      <c r="B17" s="21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3"/>
    </row>
    <row r="18" spans="1:16" s="24" customFormat="1" ht="11.25">
      <c r="A18" s="20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2"/>
      <c r="O18" s="21"/>
      <c r="P18" s="23"/>
    </row>
    <row r="19" spans="1:16" s="24" customFormat="1" ht="11.25">
      <c r="A19" s="20"/>
      <c r="B19" s="21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2"/>
      <c r="O19" s="21"/>
      <c r="P19" s="23"/>
    </row>
    <row r="20" spans="1:16" s="24" customFormat="1" ht="11.25">
      <c r="A20" s="20"/>
      <c r="B20" s="21"/>
      <c r="C20" s="22"/>
      <c r="D20" s="22"/>
      <c r="E20" s="22"/>
      <c r="F20" s="22"/>
      <c r="G20" s="22"/>
      <c r="H20" s="22"/>
      <c r="I20" s="21"/>
      <c r="J20" s="21"/>
      <c r="K20" s="21"/>
      <c r="L20" s="21"/>
      <c r="M20" s="21"/>
      <c r="N20" s="22"/>
      <c r="O20" s="25"/>
      <c r="P20" s="23"/>
    </row>
    <row r="21" spans="1:16" s="24" customFormat="1" ht="11.25">
      <c r="A21" s="20"/>
      <c r="B21" s="21"/>
      <c r="C21" s="22"/>
      <c r="D21" s="22"/>
      <c r="E21" s="22"/>
      <c r="F21" s="22"/>
      <c r="G21" s="22"/>
      <c r="H21" s="22"/>
      <c r="I21" s="21"/>
      <c r="J21" s="21"/>
      <c r="K21" s="21"/>
      <c r="L21" s="21"/>
      <c r="M21" s="21"/>
      <c r="N21" s="22"/>
      <c r="O21" s="21"/>
      <c r="P21" s="23"/>
    </row>
    <row r="22" spans="1:16" s="24" customFormat="1" ht="11.25">
      <c r="A22" s="20"/>
      <c r="B22" s="21"/>
      <c r="C22" s="22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2"/>
      <c r="O22" s="21"/>
      <c r="P22" s="23"/>
    </row>
    <row r="23" spans="1:16" s="24" customFormat="1" ht="11.25">
      <c r="A23" s="20"/>
      <c r="B23" s="21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2"/>
      <c r="O23" s="21"/>
      <c r="P23" s="23"/>
    </row>
    <row r="24" spans="1:16" s="24" customFormat="1" ht="11.25">
      <c r="A24" s="23"/>
      <c r="C24" s="22"/>
      <c r="D24" s="22"/>
      <c r="E24" s="22"/>
      <c r="F24" s="22"/>
      <c r="G24" s="22"/>
      <c r="H24" s="22"/>
      <c r="N24" s="22"/>
      <c r="P24" s="23"/>
    </row>
    <row r="25" spans="1:16" s="24" customFormat="1" ht="11.25">
      <c r="A25" s="23"/>
      <c r="C25" s="22"/>
      <c r="D25" s="22"/>
      <c r="E25" s="22"/>
      <c r="F25" s="22"/>
      <c r="G25" s="22"/>
      <c r="H25" s="22"/>
      <c r="N25" s="22"/>
      <c r="P25" s="23"/>
    </row>
    <row r="26" spans="1:16" s="24" customFormat="1" ht="11.25">
      <c r="A26" s="23"/>
      <c r="C26" s="22"/>
      <c r="D26" s="22"/>
      <c r="E26" s="22"/>
      <c r="F26" s="22"/>
      <c r="G26" s="22"/>
      <c r="H26" s="22"/>
      <c r="N26" s="22"/>
      <c r="P26" s="23"/>
    </row>
    <row r="27" spans="1:16" s="24" customFormat="1" ht="11.25">
      <c r="A27" s="23"/>
      <c r="P27" s="23"/>
    </row>
    <row r="28" spans="1:16" s="24" customFormat="1" ht="11.25">
      <c r="A28" s="23"/>
      <c r="P28" s="23"/>
    </row>
  </sheetData>
  <mergeCells count="6">
    <mergeCell ref="A16:B16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9" sqref="K1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5" t="s">
        <v>20</v>
      </c>
      <c r="B3" s="203" t="s">
        <v>102</v>
      </c>
      <c r="C3" s="33" t="s">
        <v>51</v>
      </c>
      <c r="D3" s="33" t="s">
        <v>222</v>
      </c>
      <c r="E3" s="33" t="s">
        <v>225</v>
      </c>
      <c r="F3" s="33" t="s">
        <v>49</v>
      </c>
      <c r="G3" s="33" t="s">
        <v>49</v>
      </c>
      <c r="H3" s="33" t="s">
        <v>139</v>
      </c>
      <c r="I3" s="5" t="s">
        <v>48</v>
      </c>
      <c r="J3" s="206" t="s">
        <v>21</v>
      </c>
      <c r="K3" s="206" t="s">
        <v>19</v>
      </c>
      <c r="L3" s="6" t="s">
        <v>6</v>
      </c>
    </row>
    <row r="4" spans="1:12" s="10" customFormat="1" ht="42.75" customHeight="1">
      <c r="A4" s="205"/>
      <c r="B4" s="203"/>
      <c r="C4" s="5" t="s">
        <v>52</v>
      </c>
      <c r="D4" s="5" t="s">
        <v>52</v>
      </c>
      <c r="E4" s="5" t="s">
        <v>218</v>
      </c>
      <c r="F4" s="5" t="s">
        <v>32</v>
      </c>
      <c r="G4" s="8" t="s">
        <v>33</v>
      </c>
      <c r="H4" s="8" t="s">
        <v>26</v>
      </c>
      <c r="I4" s="8" t="s">
        <v>53</v>
      </c>
      <c r="J4" s="208"/>
      <c r="K4" s="208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62">
        <v>1</v>
      </c>
      <c r="B6" s="15" t="s">
        <v>171</v>
      </c>
      <c r="C6" s="15">
        <v>130</v>
      </c>
      <c r="D6" s="15">
        <v>31</v>
      </c>
      <c r="E6" s="15">
        <v>21</v>
      </c>
      <c r="F6" s="85">
        <f>E6-D6</f>
        <v>-10</v>
      </c>
      <c r="G6" s="11">
        <v>0</v>
      </c>
      <c r="H6" s="12">
        <v>865</v>
      </c>
      <c r="I6" s="70">
        <f>F6/H6*100</f>
        <v>-1.1560693641618496</v>
      </c>
      <c r="J6" s="14">
        <v>1</v>
      </c>
      <c r="K6" s="13">
        <v>1</v>
      </c>
      <c r="L6" s="13">
        <f aca="true" t="shared" si="0" ref="L6:L15">J6*K6</f>
        <v>1</v>
      </c>
    </row>
    <row r="7" spans="1:12" ht="22.5">
      <c r="A7" s="162">
        <v>2</v>
      </c>
      <c r="B7" s="15" t="s">
        <v>170</v>
      </c>
      <c r="C7" s="15">
        <v>468</v>
      </c>
      <c r="D7" s="15">
        <v>18</v>
      </c>
      <c r="E7" s="15">
        <v>18</v>
      </c>
      <c r="F7" s="40">
        <f>E7-D7</f>
        <v>0</v>
      </c>
      <c r="G7" s="11">
        <v>75</v>
      </c>
      <c r="H7" s="12">
        <v>242.2</v>
      </c>
      <c r="I7" s="70">
        <f aca="true" t="shared" si="1" ref="I7:I15">F7/H7*100</f>
        <v>0</v>
      </c>
      <c r="J7" s="14">
        <v>1</v>
      </c>
      <c r="K7" s="13">
        <v>1</v>
      </c>
      <c r="L7" s="13">
        <f t="shared" si="0"/>
        <v>1</v>
      </c>
    </row>
    <row r="8" spans="1:12" ht="22.5">
      <c r="A8" s="162">
        <v>3</v>
      </c>
      <c r="B8" s="15" t="s">
        <v>180</v>
      </c>
      <c r="C8" s="15">
        <v>340</v>
      </c>
      <c r="D8" s="15">
        <v>20</v>
      </c>
      <c r="E8" s="15">
        <v>20</v>
      </c>
      <c r="F8" s="40">
        <f aca="true" t="shared" si="2" ref="F8:F15">E8-D8</f>
        <v>0</v>
      </c>
      <c r="G8" s="11">
        <v>1.3</v>
      </c>
      <c r="H8" s="12">
        <v>211.4</v>
      </c>
      <c r="I8" s="70">
        <f t="shared" si="1"/>
        <v>0</v>
      </c>
      <c r="J8" s="14">
        <v>1</v>
      </c>
      <c r="K8" s="13">
        <v>1</v>
      </c>
      <c r="L8" s="13">
        <f t="shared" si="0"/>
        <v>1</v>
      </c>
    </row>
    <row r="9" spans="1:12" ht="22.5">
      <c r="A9" s="162">
        <v>4</v>
      </c>
      <c r="B9" s="15" t="s">
        <v>173</v>
      </c>
      <c r="C9" s="15">
        <v>809</v>
      </c>
      <c r="D9" s="15">
        <v>15</v>
      </c>
      <c r="E9" s="15">
        <v>18</v>
      </c>
      <c r="F9" s="40">
        <f t="shared" si="2"/>
        <v>3</v>
      </c>
      <c r="G9" s="11">
        <v>-214</v>
      </c>
      <c r="H9" s="12">
        <v>458.3</v>
      </c>
      <c r="I9" s="70">
        <f t="shared" si="1"/>
        <v>0.6545930613135501</v>
      </c>
      <c r="J9" s="14">
        <v>0.869</v>
      </c>
      <c r="K9" s="13">
        <v>1</v>
      </c>
      <c r="L9" s="13">
        <f t="shared" si="0"/>
        <v>0.869</v>
      </c>
    </row>
    <row r="10" spans="1:12" ht="22.5">
      <c r="A10" s="162">
        <v>5</v>
      </c>
      <c r="B10" s="15" t="s">
        <v>174</v>
      </c>
      <c r="C10" s="15">
        <v>903</v>
      </c>
      <c r="D10" s="15">
        <v>11</v>
      </c>
      <c r="E10" s="15">
        <v>13</v>
      </c>
      <c r="F10" s="40">
        <f t="shared" si="2"/>
        <v>2</v>
      </c>
      <c r="G10" s="11">
        <v>0</v>
      </c>
      <c r="H10" s="12">
        <v>504.8</v>
      </c>
      <c r="I10" s="70">
        <f t="shared" si="1"/>
        <v>0.39619651347068147</v>
      </c>
      <c r="J10" s="14">
        <v>0.921</v>
      </c>
      <c r="K10" s="13">
        <v>1</v>
      </c>
      <c r="L10" s="13">
        <f t="shared" si="0"/>
        <v>0.921</v>
      </c>
    </row>
    <row r="11" spans="1:12" ht="22.5">
      <c r="A11" s="162">
        <v>6</v>
      </c>
      <c r="B11" s="15" t="s">
        <v>175</v>
      </c>
      <c r="C11" s="15">
        <v>1688</v>
      </c>
      <c r="D11" s="15">
        <v>6</v>
      </c>
      <c r="E11" s="15">
        <v>7</v>
      </c>
      <c r="F11" s="40">
        <f t="shared" si="2"/>
        <v>1</v>
      </c>
      <c r="G11" s="11">
        <v>-101</v>
      </c>
      <c r="H11" s="12">
        <v>271.1</v>
      </c>
      <c r="I11" s="70">
        <f t="shared" si="1"/>
        <v>0.36886757654002206</v>
      </c>
      <c r="J11" s="14">
        <v>0.926</v>
      </c>
      <c r="K11" s="13">
        <v>1</v>
      </c>
      <c r="L11" s="13">
        <f t="shared" si="0"/>
        <v>0.926</v>
      </c>
    </row>
    <row r="12" spans="1:12" ht="22.5">
      <c r="A12" s="162">
        <v>7</v>
      </c>
      <c r="B12" s="15" t="s">
        <v>176</v>
      </c>
      <c r="C12" s="15">
        <v>1230</v>
      </c>
      <c r="D12" s="15">
        <v>262</v>
      </c>
      <c r="E12" s="15">
        <v>276</v>
      </c>
      <c r="F12" s="40">
        <f t="shared" si="2"/>
        <v>14</v>
      </c>
      <c r="G12" s="11">
        <v>-85</v>
      </c>
      <c r="H12" s="12">
        <v>8074.3</v>
      </c>
      <c r="I12" s="70">
        <f t="shared" si="1"/>
        <v>0.17338964368428222</v>
      </c>
      <c r="J12" s="14">
        <v>0.965</v>
      </c>
      <c r="K12" s="13">
        <v>1</v>
      </c>
      <c r="L12" s="13">
        <f t="shared" si="0"/>
        <v>0.965</v>
      </c>
    </row>
    <row r="13" spans="1:12" ht="22.5">
      <c r="A13" s="162">
        <v>8</v>
      </c>
      <c r="B13" s="15" t="s">
        <v>177</v>
      </c>
      <c r="C13" s="15">
        <v>21</v>
      </c>
      <c r="D13" s="15">
        <v>17</v>
      </c>
      <c r="E13" s="15">
        <v>16</v>
      </c>
      <c r="F13" s="40">
        <f t="shared" si="2"/>
        <v>-1</v>
      </c>
      <c r="G13" s="11">
        <v>0</v>
      </c>
      <c r="H13" s="12">
        <v>293.6</v>
      </c>
      <c r="I13" s="70">
        <f t="shared" si="1"/>
        <v>-0.3405994550408719</v>
      </c>
      <c r="J13" s="14">
        <v>1</v>
      </c>
      <c r="K13" s="13">
        <v>1</v>
      </c>
      <c r="L13" s="13">
        <f t="shared" si="0"/>
        <v>1</v>
      </c>
    </row>
    <row r="14" spans="1:12" ht="22.5">
      <c r="A14" s="162">
        <v>9</v>
      </c>
      <c r="B14" s="15" t="s">
        <v>178</v>
      </c>
      <c r="C14" s="15">
        <v>919</v>
      </c>
      <c r="D14" s="15">
        <v>110</v>
      </c>
      <c r="E14" s="15">
        <v>105</v>
      </c>
      <c r="F14" s="40">
        <f t="shared" si="2"/>
        <v>-5</v>
      </c>
      <c r="G14" s="11">
        <v>-138</v>
      </c>
      <c r="H14" s="12">
        <v>903.2</v>
      </c>
      <c r="I14" s="70">
        <f t="shared" si="1"/>
        <v>-0.553587245349867</v>
      </c>
      <c r="J14" s="14">
        <v>1</v>
      </c>
      <c r="K14" s="13">
        <v>1</v>
      </c>
      <c r="L14" s="13">
        <f t="shared" si="0"/>
        <v>1</v>
      </c>
    </row>
    <row r="15" spans="1:12" ht="22.5">
      <c r="A15" s="162">
        <v>10</v>
      </c>
      <c r="B15" s="15" t="s">
        <v>179</v>
      </c>
      <c r="C15" s="15">
        <v>319</v>
      </c>
      <c r="D15" s="15">
        <v>2</v>
      </c>
      <c r="E15" s="15">
        <v>4</v>
      </c>
      <c r="F15" s="40">
        <f t="shared" si="2"/>
        <v>2</v>
      </c>
      <c r="G15" s="11">
        <v>-62</v>
      </c>
      <c r="H15" s="12">
        <v>391.3</v>
      </c>
      <c r="I15" s="70">
        <f t="shared" si="1"/>
        <v>0.5111167901865576</v>
      </c>
      <c r="J15" s="14">
        <v>0.898</v>
      </c>
      <c r="K15" s="13">
        <v>1</v>
      </c>
      <c r="L15" s="13">
        <f t="shared" si="0"/>
        <v>0.898</v>
      </c>
    </row>
    <row r="16" spans="1:12" ht="11.25">
      <c r="A16" s="203" t="s">
        <v>39</v>
      </c>
      <c r="B16" s="204"/>
      <c r="C16" s="18">
        <f aca="true" t="shared" si="3" ref="C16:H16">SUM(C6:C15)</f>
        <v>6827</v>
      </c>
      <c r="D16" s="18">
        <f t="shared" si="3"/>
        <v>492</v>
      </c>
      <c r="E16" s="18">
        <f t="shared" si="3"/>
        <v>498</v>
      </c>
      <c r="F16" s="18">
        <f t="shared" si="3"/>
        <v>6</v>
      </c>
      <c r="G16" s="18">
        <f t="shared" si="3"/>
        <v>-523.7</v>
      </c>
      <c r="H16" s="18">
        <f t="shared" si="3"/>
        <v>12215.2</v>
      </c>
      <c r="I16" s="50" t="s">
        <v>8</v>
      </c>
      <c r="J16" s="51" t="s">
        <v>8</v>
      </c>
      <c r="K16" s="19">
        <v>1</v>
      </c>
      <c r="L16" s="52" t="s">
        <v>8</v>
      </c>
    </row>
    <row r="17" spans="1:10" s="24" customFormat="1" ht="11.25">
      <c r="A17" s="20"/>
      <c r="B17" s="21"/>
      <c r="C17" s="21"/>
      <c r="D17" s="21"/>
      <c r="E17" s="21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1"/>
      <c r="E19" s="21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1"/>
      <c r="E20" s="21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1"/>
      <c r="E21" s="21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1"/>
      <c r="E22" s="21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1"/>
      <c r="E23" s="21"/>
      <c r="F23" s="21"/>
      <c r="G23" s="21"/>
      <c r="H23" s="22"/>
      <c r="I23" s="21"/>
      <c r="J23" s="23"/>
    </row>
    <row r="24" spans="1:10" s="24" customFormat="1" ht="11.25">
      <c r="A24" s="23"/>
      <c r="H24" s="22"/>
      <c r="J24" s="23"/>
    </row>
    <row r="25" spans="1:10" s="24" customFormat="1" ht="11.25">
      <c r="A25" s="23"/>
      <c r="H25" s="22"/>
      <c r="J25" s="23"/>
    </row>
    <row r="26" spans="1:10" s="24" customFormat="1" ht="11.25">
      <c r="A26" s="23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" sqref="G1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7"/>
      <c r="B1" s="209" t="s">
        <v>101</v>
      </c>
      <c r="C1" s="209"/>
      <c r="D1" s="209"/>
      <c r="E1" s="209"/>
      <c r="F1" s="209"/>
      <c r="G1" s="209"/>
      <c r="H1" s="209"/>
      <c r="I1" s="209"/>
      <c r="J1" s="209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5" t="s">
        <v>3</v>
      </c>
      <c r="B4" s="206" t="s">
        <v>102</v>
      </c>
      <c r="C4" s="206" t="s">
        <v>103</v>
      </c>
      <c r="D4" s="206" t="s">
        <v>209</v>
      </c>
      <c r="E4" s="206" t="s">
        <v>210</v>
      </c>
      <c r="F4" s="206" t="s">
        <v>104</v>
      </c>
      <c r="G4" s="206" t="s">
        <v>99</v>
      </c>
      <c r="H4" s="206" t="s">
        <v>100</v>
      </c>
      <c r="I4" s="206" t="s">
        <v>5</v>
      </c>
      <c r="J4" s="210" t="s">
        <v>6</v>
      </c>
    </row>
    <row r="5" spans="1:10" ht="116.25" customHeight="1">
      <c r="A5" s="205"/>
      <c r="B5" s="207"/>
      <c r="C5" s="208"/>
      <c r="D5" s="208"/>
      <c r="E5" s="208"/>
      <c r="F5" s="208"/>
      <c r="G5" s="208"/>
      <c r="H5" s="207"/>
      <c r="I5" s="207"/>
      <c r="J5" s="211"/>
    </row>
    <row r="6" spans="1:10" s="10" customFormat="1" ht="51" customHeight="1">
      <c r="A6" s="205"/>
      <c r="B6" s="208"/>
      <c r="C6" s="8" t="s">
        <v>76</v>
      </c>
      <c r="D6" s="8" t="s">
        <v>76</v>
      </c>
      <c r="E6" s="8" t="s">
        <v>76</v>
      </c>
      <c r="F6" s="8" t="s">
        <v>27</v>
      </c>
      <c r="G6" s="8" t="s">
        <v>140</v>
      </c>
      <c r="H6" s="208"/>
      <c r="I6" s="208"/>
      <c r="J6" s="9" t="s">
        <v>29</v>
      </c>
    </row>
    <row r="7" spans="1:10" s="10" customFormat="1" ht="15.75" customHeight="1">
      <c r="A7" s="149">
        <v>1</v>
      </c>
      <c r="B7" s="35">
        <v>2</v>
      </c>
      <c r="C7" s="120">
        <v>3</v>
      </c>
      <c r="D7" s="120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61">
        <v>1</v>
      </c>
      <c r="B8" s="15" t="s">
        <v>171</v>
      </c>
      <c r="C8" s="178">
        <v>1441</v>
      </c>
      <c r="D8" s="199">
        <v>1165</v>
      </c>
      <c r="E8" s="151">
        <v>0</v>
      </c>
      <c r="F8" s="12">
        <f>D8+E8</f>
        <v>1165</v>
      </c>
      <c r="G8" s="16">
        <f aca="true" t="shared" si="0" ref="G8:G17">C8/(C8+F8)*100</f>
        <v>55.295471987720646</v>
      </c>
      <c r="H8" s="1">
        <v>0</v>
      </c>
      <c r="I8" s="13">
        <v>1.2</v>
      </c>
      <c r="J8" s="37">
        <f aca="true" t="shared" si="1" ref="J8:J17">H8*I8</f>
        <v>0</v>
      </c>
    </row>
    <row r="9" spans="1:10" ht="22.5">
      <c r="A9" s="162">
        <v>2</v>
      </c>
      <c r="B9" s="15" t="s">
        <v>170</v>
      </c>
      <c r="C9" s="179">
        <v>1084</v>
      </c>
      <c r="D9" s="200">
        <v>302.2</v>
      </c>
      <c r="E9" s="32">
        <v>0</v>
      </c>
      <c r="F9" s="12">
        <f aca="true" t="shared" si="2" ref="F9:F17">D9+E9</f>
        <v>302.2</v>
      </c>
      <c r="G9" s="16">
        <f t="shared" si="0"/>
        <v>78.19939402683596</v>
      </c>
      <c r="H9" s="1">
        <v>0</v>
      </c>
      <c r="I9" s="13">
        <v>1.2</v>
      </c>
      <c r="J9" s="13">
        <f t="shared" si="1"/>
        <v>0</v>
      </c>
    </row>
    <row r="10" spans="1:10" ht="22.5">
      <c r="A10" s="162">
        <v>3</v>
      </c>
      <c r="B10" s="15" t="s">
        <v>172</v>
      </c>
      <c r="C10" s="179">
        <v>1262.6</v>
      </c>
      <c r="D10" s="200">
        <v>269.4</v>
      </c>
      <c r="E10" s="32">
        <v>0</v>
      </c>
      <c r="F10" s="12">
        <f t="shared" si="2"/>
        <v>269.4</v>
      </c>
      <c r="G10" s="16">
        <f t="shared" si="0"/>
        <v>82.41514360313316</v>
      </c>
      <c r="H10" s="1">
        <v>0</v>
      </c>
      <c r="I10" s="13">
        <v>1.2</v>
      </c>
      <c r="J10" s="13">
        <f t="shared" si="1"/>
        <v>0</v>
      </c>
    </row>
    <row r="11" spans="1:10" ht="22.5">
      <c r="A11" s="162">
        <v>4</v>
      </c>
      <c r="B11" s="15" t="s">
        <v>173</v>
      </c>
      <c r="C11" s="179">
        <v>1345.2</v>
      </c>
      <c r="D11" s="200">
        <v>507.3</v>
      </c>
      <c r="E11" s="32">
        <v>0</v>
      </c>
      <c r="F11" s="12">
        <f t="shared" si="2"/>
        <v>507.3</v>
      </c>
      <c r="G11" s="16">
        <f t="shared" si="0"/>
        <v>72.61538461538461</v>
      </c>
      <c r="H11" s="1">
        <v>0</v>
      </c>
      <c r="I11" s="13">
        <v>1.2</v>
      </c>
      <c r="J11" s="13">
        <f t="shared" si="1"/>
        <v>0</v>
      </c>
    </row>
    <row r="12" spans="1:10" ht="22.5">
      <c r="A12" s="162">
        <v>5</v>
      </c>
      <c r="B12" s="15" t="s">
        <v>174</v>
      </c>
      <c r="C12" s="179">
        <v>2481</v>
      </c>
      <c r="D12" s="200">
        <v>656.8</v>
      </c>
      <c r="E12" s="32">
        <v>0</v>
      </c>
      <c r="F12" s="12">
        <f t="shared" si="2"/>
        <v>656.8</v>
      </c>
      <c r="G12" s="16">
        <f t="shared" si="0"/>
        <v>79.06813691121167</v>
      </c>
      <c r="H12" s="1">
        <v>0</v>
      </c>
      <c r="I12" s="13">
        <v>1.2</v>
      </c>
      <c r="J12" s="13">
        <f t="shared" si="1"/>
        <v>0</v>
      </c>
    </row>
    <row r="13" spans="1:10" ht="22.5">
      <c r="A13" s="162">
        <v>6</v>
      </c>
      <c r="B13" s="15" t="s">
        <v>175</v>
      </c>
      <c r="C13" s="179">
        <v>1127.1</v>
      </c>
      <c r="D13" s="200">
        <v>315</v>
      </c>
      <c r="E13" s="32">
        <v>0</v>
      </c>
      <c r="F13" s="12">
        <f t="shared" si="2"/>
        <v>315</v>
      </c>
      <c r="G13" s="16">
        <f t="shared" si="0"/>
        <v>78.15685458706054</v>
      </c>
      <c r="H13" s="1">
        <v>0</v>
      </c>
      <c r="I13" s="13">
        <v>1.2</v>
      </c>
      <c r="J13" s="13">
        <f t="shared" si="1"/>
        <v>0</v>
      </c>
    </row>
    <row r="14" spans="1:10" ht="22.5">
      <c r="A14" s="162">
        <v>7</v>
      </c>
      <c r="B14" s="15" t="s">
        <v>176</v>
      </c>
      <c r="C14" s="179">
        <v>5912.5</v>
      </c>
      <c r="D14" s="200">
        <v>9084.3</v>
      </c>
      <c r="E14" s="32">
        <v>0</v>
      </c>
      <c r="F14" s="12">
        <f t="shared" si="2"/>
        <v>9084.3</v>
      </c>
      <c r="G14" s="16">
        <f t="shared" si="0"/>
        <v>39.42507734983463</v>
      </c>
      <c r="H14" s="14">
        <v>0.017</v>
      </c>
      <c r="I14" s="13">
        <v>1.2</v>
      </c>
      <c r="J14" s="13">
        <f>H14*I14</f>
        <v>0.0204</v>
      </c>
    </row>
    <row r="15" spans="1:10" ht="22.5">
      <c r="A15" s="162">
        <v>8</v>
      </c>
      <c r="B15" s="15" t="s">
        <v>177</v>
      </c>
      <c r="C15" s="179">
        <v>1582.3</v>
      </c>
      <c r="D15" s="200">
        <v>300.6</v>
      </c>
      <c r="E15" s="32">
        <v>0</v>
      </c>
      <c r="F15" s="12">
        <f t="shared" si="2"/>
        <v>300.6</v>
      </c>
      <c r="G15" s="16">
        <f t="shared" si="0"/>
        <v>84.03526475118169</v>
      </c>
      <c r="H15" s="1">
        <v>0</v>
      </c>
      <c r="I15" s="13">
        <v>1.2</v>
      </c>
      <c r="J15" s="13">
        <f t="shared" si="1"/>
        <v>0</v>
      </c>
    </row>
    <row r="16" spans="1:10" ht="22.5">
      <c r="A16" s="162">
        <v>9</v>
      </c>
      <c r="B16" s="15" t="s">
        <v>178</v>
      </c>
      <c r="C16" s="179">
        <v>1284</v>
      </c>
      <c r="D16" s="200">
        <v>2363.2</v>
      </c>
      <c r="E16" s="32">
        <v>0</v>
      </c>
      <c r="F16" s="12">
        <f t="shared" si="2"/>
        <v>2363.2</v>
      </c>
      <c r="G16" s="16">
        <f t="shared" si="0"/>
        <v>35.20508883527089</v>
      </c>
      <c r="H16" s="14">
        <v>0.137</v>
      </c>
      <c r="I16" s="13">
        <v>1.2</v>
      </c>
      <c r="J16" s="13">
        <f t="shared" si="1"/>
        <v>0.16440000000000002</v>
      </c>
    </row>
    <row r="17" spans="1:10" ht="22.5">
      <c r="A17" s="162">
        <v>10</v>
      </c>
      <c r="B17" s="15" t="s">
        <v>179</v>
      </c>
      <c r="C17" s="180">
        <v>1009.7</v>
      </c>
      <c r="D17" s="201">
        <v>400.3</v>
      </c>
      <c r="E17" s="32">
        <v>0</v>
      </c>
      <c r="F17" s="12">
        <f t="shared" si="2"/>
        <v>400.3</v>
      </c>
      <c r="G17" s="16">
        <f t="shared" si="0"/>
        <v>71.60992907801419</v>
      </c>
      <c r="H17" s="1">
        <v>0</v>
      </c>
      <c r="I17" s="13">
        <v>1.2</v>
      </c>
      <c r="J17" s="13">
        <f t="shared" si="1"/>
        <v>0</v>
      </c>
    </row>
    <row r="18" spans="1:10" ht="11.25">
      <c r="A18" s="203" t="s">
        <v>78</v>
      </c>
      <c r="B18" s="204"/>
      <c r="C18" s="175">
        <f>SUM(C8:C17)</f>
        <v>18529.399999999998</v>
      </c>
      <c r="D18" s="175">
        <f>SUM(D8:D17)</f>
        <v>15364.099999999999</v>
      </c>
      <c r="E18" s="18">
        <f>SUM(E8:E17)</f>
        <v>0</v>
      </c>
      <c r="F18" s="18">
        <f>SUM(F8:F17)</f>
        <v>15364.099999999999</v>
      </c>
      <c r="G18" s="50" t="s">
        <v>8</v>
      </c>
      <c r="H18" s="51" t="s">
        <v>8</v>
      </c>
      <c r="I18" s="19">
        <v>1.2</v>
      </c>
      <c r="J18" s="52" t="s">
        <v>8</v>
      </c>
    </row>
    <row r="19" spans="1:8" s="24" customFormat="1" ht="11.25">
      <c r="A19" s="20"/>
      <c r="B19" s="21"/>
      <c r="C19" s="21"/>
      <c r="D19" s="21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1"/>
      <c r="E20" s="22"/>
      <c r="F20" s="22"/>
      <c r="G20" s="21"/>
      <c r="H20" s="23"/>
    </row>
    <row r="21" spans="1:8" s="24" customFormat="1" ht="11.25">
      <c r="A21" s="20"/>
      <c r="B21" s="21"/>
      <c r="C21" s="21"/>
      <c r="D21" s="21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1"/>
      <c r="E22" s="22"/>
      <c r="F22" s="22"/>
      <c r="G22" s="25"/>
      <c r="H22" s="23"/>
    </row>
    <row r="23" spans="1:8" s="24" customFormat="1" ht="11.25">
      <c r="A23" s="20"/>
      <c r="B23" s="21"/>
      <c r="C23" s="21"/>
      <c r="D23" s="21"/>
      <c r="E23" s="22"/>
      <c r="F23" s="22"/>
      <c r="G23" s="21"/>
      <c r="H23" s="23"/>
    </row>
    <row r="24" spans="1:8" s="24" customFormat="1" ht="11.25">
      <c r="A24" s="20"/>
      <c r="B24" s="21"/>
      <c r="C24" s="21"/>
      <c r="D24" s="21"/>
      <c r="E24" s="22"/>
      <c r="F24" s="22"/>
      <c r="G24" s="21"/>
      <c r="H24" s="23"/>
    </row>
    <row r="25" spans="1:8" s="24" customFormat="1" ht="11.25">
      <c r="A25" s="20"/>
      <c r="B25" s="21"/>
      <c r="C25" s="21"/>
      <c r="D25" s="21"/>
      <c r="E25" s="22"/>
      <c r="F25" s="22"/>
      <c r="G25" s="21"/>
      <c r="H25" s="23"/>
    </row>
    <row r="26" spans="1:8" s="24" customFormat="1" ht="11.25">
      <c r="A26" s="23"/>
      <c r="E26" s="22"/>
      <c r="F26" s="22"/>
      <c r="H26" s="23"/>
    </row>
    <row r="27" spans="1:8" s="24" customFormat="1" ht="11.25">
      <c r="A27" s="23"/>
      <c r="E27" s="22"/>
      <c r="F27" s="22"/>
      <c r="H27" s="23"/>
    </row>
    <row r="28" spans="1:8" s="24" customFormat="1" ht="11.25">
      <c r="A28" s="23"/>
      <c r="E28" s="22"/>
      <c r="F28" s="22"/>
      <c r="H28" s="23"/>
    </row>
    <row r="29" spans="1:8" s="24" customFormat="1" ht="11.25">
      <c r="A29" s="23"/>
      <c r="H29" s="23"/>
    </row>
    <row r="30" spans="1:8" s="24" customFormat="1" ht="11.25">
      <c r="A30" s="23"/>
      <c r="H30" s="23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18:B18"/>
    <mergeCell ref="A4:A6"/>
    <mergeCell ref="B4:B6"/>
    <mergeCell ref="C4:C5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 topLeftCell="D1">
      <selection activeCell="J14" sqref="J14"/>
    </sheetView>
  </sheetViews>
  <sheetFormatPr defaultColWidth="9.00390625" defaultRowHeight="12.75"/>
  <cols>
    <col min="1" max="1" width="3.375" style="103" customWidth="1"/>
    <col min="2" max="2" width="22.875" style="17" customWidth="1"/>
    <col min="3" max="3" width="16.00390625" style="17" customWidth="1"/>
    <col min="4" max="4" width="22.625" style="17" customWidth="1"/>
    <col min="5" max="5" width="22.875" style="17" customWidth="1"/>
    <col min="6" max="6" width="15.875" style="17" customWidth="1"/>
    <col min="7" max="7" width="20.00390625" style="71" customWidth="1"/>
    <col min="8" max="8" width="19.375" style="71" customWidth="1"/>
    <col min="9" max="9" width="14.00390625" style="144" customWidth="1"/>
    <col min="10" max="10" width="11.00390625" style="103" customWidth="1"/>
    <col min="11" max="12" width="10.25390625" style="17" customWidth="1"/>
    <col min="13" max="16384" width="9.125" style="99" customWidth="1"/>
  </cols>
  <sheetData>
    <row r="1" spans="1:15" ht="18.75">
      <c r="A1" s="209" t="s">
        <v>105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98"/>
      <c r="N1" s="98"/>
      <c r="O1" s="98"/>
    </row>
    <row r="2" spans="1:6" ht="11.25">
      <c r="A2" s="100"/>
      <c r="B2" s="101"/>
      <c r="C2" s="101"/>
      <c r="D2" s="101"/>
      <c r="E2" s="101"/>
      <c r="F2" s="101"/>
    </row>
    <row r="3" spans="1:12" ht="114.75" customHeight="1">
      <c r="A3" s="205" t="s">
        <v>3</v>
      </c>
      <c r="B3" s="203" t="s">
        <v>102</v>
      </c>
      <c r="C3" s="35" t="s">
        <v>211</v>
      </c>
      <c r="D3" s="33" t="s">
        <v>124</v>
      </c>
      <c r="E3" s="88" t="s">
        <v>106</v>
      </c>
      <c r="F3" s="35" t="s">
        <v>212</v>
      </c>
      <c r="G3" s="136" t="s">
        <v>125</v>
      </c>
      <c r="H3" s="88" t="s">
        <v>126</v>
      </c>
      <c r="I3" s="27" t="s">
        <v>24</v>
      </c>
      <c r="J3" s="206" t="s">
        <v>80</v>
      </c>
      <c r="K3" s="206" t="s">
        <v>5</v>
      </c>
      <c r="L3" s="28" t="s">
        <v>6</v>
      </c>
    </row>
    <row r="4" spans="1:12" ht="45.75" customHeight="1">
      <c r="A4" s="205"/>
      <c r="B4" s="203"/>
      <c r="C4" s="8" t="s">
        <v>90</v>
      </c>
      <c r="D4" s="8" t="s">
        <v>151</v>
      </c>
      <c r="E4" s="8" t="s">
        <v>68</v>
      </c>
      <c r="F4" s="35" t="s">
        <v>7</v>
      </c>
      <c r="G4" s="8" t="s">
        <v>151</v>
      </c>
      <c r="H4" s="73" t="s">
        <v>55</v>
      </c>
      <c r="I4" s="129" t="s">
        <v>91</v>
      </c>
      <c r="J4" s="208"/>
      <c r="K4" s="208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7" t="s">
        <v>93</v>
      </c>
      <c r="F5" s="170" t="s">
        <v>94</v>
      </c>
      <c r="G5" s="27" t="s">
        <v>95</v>
      </c>
      <c r="H5" s="73" t="s">
        <v>56</v>
      </c>
      <c r="I5" s="27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163">
        <v>1</v>
      </c>
      <c r="B6" s="40" t="s">
        <v>171</v>
      </c>
      <c r="C6" s="40">
        <v>13.8</v>
      </c>
      <c r="D6" s="40">
        <v>3.8</v>
      </c>
      <c r="E6" s="169">
        <f aca="true" t="shared" si="0" ref="E6:E15">C6-D6</f>
        <v>10</v>
      </c>
      <c r="F6" s="172">
        <v>4933.8</v>
      </c>
      <c r="G6" s="32">
        <v>2277.8</v>
      </c>
      <c r="H6" s="74">
        <f aca="true" t="shared" si="1" ref="H6:H15">F6-G6</f>
        <v>2656</v>
      </c>
      <c r="I6" s="146">
        <f aca="true" t="shared" si="2" ref="I6:I15">E6/H6*100</f>
        <v>0.37650602409638556</v>
      </c>
      <c r="J6" s="146">
        <v>0</v>
      </c>
      <c r="K6" s="147">
        <v>0.5</v>
      </c>
      <c r="L6" s="147">
        <f aca="true" t="shared" si="3" ref="L6:L15">J6*K6</f>
        <v>0</v>
      </c>
    </row>
    <row r="7" spans="1:12" ht="22.5">
      <c r="A7" s="163">
        <v>2</v>
      </c>
      <c r="B7" s="40" t="s">
        <v>170</v>
      </c>
      <c r="C7" s="40">
        <v>11.3</v>
      </c>
      <c r="D7" s="40">
        <v>7.5</v>
      </c>
      <c r="E7" s="169">
        <f t="shared" si="0"/>
        <v>3.8000000000000007</v>
      </c>
      <c r="F7" s="173">
        <v>2025</v>
      </c>
      <c r="G7" s="32">
        <v>205.5</v>
      </c>
      <c r="H7" s="74">
        <f t="shared" si="1"/>
        <v>1819.5</v>
      </c>
      <c r="I7" s="146">
        <f t="shared" si="2"/>
        <v>0.20884858477603743</v>
      </c>
      <c r="J7" s="146">
        <v>0</v>
      </c>
      <c r="K7" s="147">
        <v>0.5</v>
      </c>
      <c r="L7" s="147">
        <f t="shared" si="3"/>
        <v>0</v>
      </c>
    </row>
    <row r="8" spans="1:12" ht="22.5">
      <c r="A8" s="163">
        <v>3</v>
      </c>
      <c r="B8" s="40" t="s">
        <v>180</v>
      </c>
      <c r="C8" s="40">
        <v>38.8</v>
      </c>
      <c r="D8" s="40">
        <v>3.8</v>
      </c>
      <c r="E8" s="169">
        <f t="shared" si="0"/>
        <v>35</v>
      </c>
      <c r="F8" s="173">
        <v>2306.8</v>
      </c>
      <c r="G8" s="32">
        <v>546.8</v>
      </c>
      <c r="H8" s="74">
        <f t="shared" si="1"/>
        <v>1760.0000000000002</v>
      </c>
      <c r="I8" s="146">
        <f t="shared" si="2"/>
        <v>1.9886363636363633</v>
      </c>
      <c r="J8" s="146">
        <v>0</v>
      </c>
      <c r="K8" s="147">
        <v>0.5</v>
      </c>
      <c r="L8" s="147">
        <f t="shared" si="3"/>
        <v>0</v>
      </c>
    </row>
    <row r="9" spans="1:12" ht="22.5">
      <c r="A9" s="163">
        <v>4</v>
      </c>
      <c r="B9" s="40" t="s">
        <v>173</v>
      </c>
      <c r="C9" s="40">
        <v>3.7</v>
      </c>
      <c r="D9" s="40">
        <v>3.7</v>
      </c>
      <c r="E9" s="169">
        <f t="shared" si="0"/>
        <v>0</v>
      </c>
      <c r="F9" s="173">
        <v>3119.1</v>
      </c>
      <c r="G9" s="32">
        <v>1099.4</v>
      </c>
      <c r="H9" s="74">
        <f t="shared" si="1"/>
        <v>2019.6999999999998</v>
      </c>
      <c r="I9" s="146">
        <f t="shared" si="2"/>
        <v>0</v>
      </c>
      <c r="J9" s="146">
        <v>0</v>
      </c>
      <c r="K9" s="147">
        <v>0.5</v>
      </c>
      <c r="L9" s="147">
        <f t="shared" si="3"/>
        <v>0</v>
      </c>
    </row>
    <row r="10" spans="1:12" ht="22.5">
      <c r="A10" s="163">
        <v>5</v>
      </c>
      <c r="B10" s="40" t="s">
        <v>174</v>
      </c>
      <c r="C10" s="40">
        <v>77.5</v>
      </c>
      <c r="D10" s="40">
        <v>7.5</v>
      </c>
      <c r="E10" s="169">
        <f t="shared" si="0"/>
        <v>70</v>
      </c>
      <c r="F10" s="173">
        <v>4067.6</v>
      </c>
      <c r="G10" s="32">
        <v>665.9</v>
      </c>
      <c r="H10" s="74">
        <f t="shared" si="1"/>
        <v>3401.7</v>
      </c>
      <c r="I10" s="146">
        <f t="shared" si="2"/>
        <v>2.057794632095717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163">
        <v>6</v>
      </c>
      <c r="B11" s="40" t="s">
        <v>181</v>
      </c>
      <c r="C11" s="40">
        <v>785</v>
      </c>
      <c r="D11" s="40">
        <v>750</v>
      </c>
      <c r="E11" s="169">
        <f t="shared" si="0"/>
        <v>35</v>
      </c>
      <c r="F11" s="173">
        <v>2730.1</v>
      </c>
      <c r="G11" s="32">
        <v>954</v>
      </c>
      <c r="H11" s="74">
        <f t="shared" si="1"/>
        <v>1776.1</v>
      </c>
      <c r="I11" s="146">
        <f t="shared" si="2"/>
        <v>1.9706097629637973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163">
        <v>7</v>
      </c>
      <c r="B12" s="40" t="s">
        <v>176</v>
      </c>
      <c r="C12" s="40">
        <v>3206.4</v>
      </c>
      <c r="D12" s="40">
        <v>1492.4</v>
      </c>
      <c r="E12" s="169">
        <f t="shared" si="0"/>
        <v>1714</v>
      </c>
      <c r="F12" s="173">
        <v>21675.1</v>
      </c>
      <c r="G12" s="32">
        <v>4228.4</v>
      </c>
      <c r="H12" s="74">
        <f t="shared" si="1"/>
        <v>17446.699999999997</v>
      </c>
      <c r="I12" s="146">
        <f t="shared" si="2"/>
        <v>9.824207443241416</v>
      </c>
      <c r="J12" s="146">
        <v>0.482</v>
      </c>
      <c r="K12" s="147">
        <v>0.5</v>
      </c>
      <c r="L12" s="147">
        <f t="shared" si="3"/>
        <v>0.241</v>
      </c>
    </row>
    <row r="13" spans="1:12" ht="22.5">
      <c r="A13" s="163">
        <v>8</v>
      </c>
      <c r="B13" s="40" t="s">
        <v>177</v>
      </c>
      <c r="C13" s="40">
        <v>13.7</v>
      </c>
      <c r="D13" s="40">
        <v>3.7</v>
      </c>
      <c r="E13" s="169">
        <f t="shared" si="0"/>
        <v>10</v>
      </c>
      <c r="F13" s="173">
        <v>2687</v>
      </c>
      <c r="G13" s="32">
        <v>384.1</v>
      </c>
      <c r="H13" s="74">
        <f t="shared" si="1"/>
        <v>2302.9</v>
      </c>
      <c r="I13" s="146">
        <f t="shared" si="2"/>
        <v>0.4342350948803682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163">
        <v>9</v>
      </c>
      <c r="B14" s="40" t="s">
        <v>178</v>
      </c>
      <c r="C14" s="40">
        <v>207.5</v>
      </c>
      <c r="D14" s="40">
        <v>7.5</v>
      </c>
      <c r="E14" s="169">
        <f t="shared" si="0"/>
        <v>200</v>
      </c>
      <c r="F14" s="173">
        <v>4966.6</v>
      </c>
      <c r="G14" s="32">
        <v>989.4</v>
      </c>
      <c r="H14" s="74">
        <f t="shared" si="1"/>
        <v>3977.2000000000003</v>
      </c>
      <c r="I14" s="146">
        <f t="shared" si="2"/>
        <v>5.028663381273257</v>
      </c>
      <c r="J14" s="146">
        <v>0.0029</v>
      </c>
      <c r="K14" s="147">
        <v>0.5</v>
      </c>
      <c r="L14" s="147">
        <f t="shared" si="3"/>
        <v>0.00145</v>
      </c>
    </row>
    <row r="15" spans="1:12" ht="22.5">
      <c r="A15" s="163">
        <v>10</v>
      </c>
      <c r="B15" s="40" t="s">
        <v>179</v>
      </c>
      <c r="C15" s="40">
        <v>42.5</v>
      </c>
      <c r="D15" s="40">
        <v>7.5</v>
      </c>
      <c r="E15" s="169">
        <f t="shared" si="0"/>
        <v>35</v>
      </c>
      <c r="F15" s="174">
        <v>2012.6</v>
      </c>
      <c r="G15" s="32">
        <v>195.6</v>
      </c>
      <c r="H15" s="74">
        <f t="shared" si="1"/>
        <v>1817</v>
      </c>
      <c r="I15" s="146">
        <f t="shared" si="2"/>
        <v>1.9262520638414968</v>
      </c>
      <c r="J15" s="146">
        <v>0</v>
      </c>
      <c r="K15" s="147">
        <v>0.5</v>
      </c>
      <c r="L15" s="147">
        <f t="shared" si="3"/>
        <v>0</v>
      </c>
    </row>
    <row r="16" spans="1:12" ht="11.25">
      <c r="A16" s="203" t="s">
        <v>65</v>
      </c>
      <c r="B16" s="204"/>
      <c r="C16" s="29">
        <f aca="true" t="shared" si="4" ref="C16:H16">SUM(C6:C15)</f>
        <v>4400.2</v>
      </c>
      <c r="D16" s="29">
        <f t="shared" si="4"/>
        <v>2287.3999999999996</v>
      </c>
      <c r="E16" s="126">
        <f t="shared" si="4"/>
        <v>2112.8</v>
      </c>
      <c r="F16" s="171">
        <f t="shared" si="4"/>
        <v>50523.7</v>
      </c>
      <c r="G16" s="126">
        <f t="shared" si="4"/>
        <v>11546.9</v>
      </c>
      <c r="H16" s="75">
        <f t="shared" si="4"/>
        <v>38976.799999999996</v>
      </c>
      <c r="I16" s="148" t="s">
        <v>8</v>
      </c>
      <c r="J16" s="51" t="s">
        <v>8</v>
      </c>
      <c r="K16" s="115">
        <v>0.5</v>
      </c>
      <c r="L16" s="115" t="s">
        <v>8</v>
      </c>
    </row>
    <row r="17" spans="1:12" ht="11.25">
      <c r="A17" s="116"/>
      <c r="B17" s="22"/>
      <c r="C17" s="22"/>
      <c r="D17" s="22"/>
      <c r="E17" s="22"/>
      <c r="F17" s="22"/>
      <c r="J17" s="123"/>
      <c r="K17" s="118"/>
      <c r="L17" s="118"/>
    </row>
    <row r="18" spans="1:12" ht="11.25">
      <c r="A18" s="116"/>
      <c r="B18" s="22"/>
      <c r="C18" s="22"/>
      <c r="D18" s="22"/>
      <c r="E18" s="22"/>
      <c r="F18" s="22"/>
      <c r="J18" s="110"/>
      <c r="K18" s="118"/>
      <c r="L18" s="118"/>
    </row>
  </sheetData>
  <mergeCells count="6">
    <mergeCell ref="A3:A4"/>
    <mergeCell ref="B3:B4"/>
    <mergeCell ref="A16:B16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7.625" style="17" customWidth="1"/>
    <col min="4" max="4" width="22.75390625" style="17" customWidth="1"/>
    <col min="5" max="5" width="16.25390625" style="71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125" style="102" customWidth="1"/>
    <col min="12" max="12" width="13.625" style="103" customWidth="1"/>
    <col min="13" max="13" width="13.875" style="17" customWidth="1"/>
    <col min="14" max="14" width="13.25390625" style="17" customWidth="1"/>
    <col min="15" max="16384" width="9.125" style="99" customWidth="1"/>
  </cols>
  <sheetData>
    <row r="1" spans="1:14" ht="28.5" customHeight="1">
      <c r="A1" s="209" t="s">
        <v>219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4" ht="11.25">
      <c r="A2" s="100"/>
      <c r="B2" s="101"/>
      <c r="C2" s="101"/>
      <c r="D2" s="101"/>
    </row>
    <row r="3" spans="1:14" ht="150.75" customHeight="1">
      <c r="A3" s="205" t="s">
        <v>3</v>
      </c>
      <c r="B3" s="206" t="s">
        <v>102</v>
      </c>
      <c r="C3" s="88" t="s">
        <v>108</v>
      </c>
      <c r="D3" s="88" t="s">
        <v>127</v>
      </c>
      <c r="E3" s="27" t="s">
        <v>109</v>
      </c>
      <c r="F3" s="88" t="s">
        <v>110</v>
      </c>
      <c r="G3" s="88" t="s">
        <v>111</v>
      </c>
      <c r="H3" s="35" t="s">
        <v>213</v>
      </c>
      <c r="I3" s="136" t="s">
        <v>128</v>
      </c>
      <c r="J3" s="88" t="s">
        <v>129</v>
      </c>
      <c r="K3" s="5" t="s">
        <v>83</v>
      </c>
      <c r="L3" s="206" t="s">
        <v>4</v>
      </c>
      <c r="M3" s="206" t="s">
        <v>5</v>
      </c>
      <c r="N3" s="28" t="s">
        <v>6</v>
      </c>
    </row>
    <row r="4" spans="1:14" ht="53.25" customHeight="1">
      <c r="A4" s="212"/>
      <c r="B4" s="208"/>
      <c r="C4" s="8" t="s">
        <v>26</v>
      </c>
      <c r="D4" s="86" t="s">
        <v>112</v>
      </c>
      <c r="E4" s="8" t="s">
        <v>151</v>
      </c>
      <c r="F4" s="8" t="s">
        <v>26</v>
      </c>
      <c r="G4" s="8" t="s">
        <v>26</v>
      </c>
      <c r="H4" s="35" t="s">
        <v>7</v>
      </c>
      <c r="I4" s="8" t="s">
        <v>151</v>
      </c>
      <c r="J4" s="137" t="s">
        <v>84</v>
      </c>
      <c r="K4" s="121" t="s">
        <v>85</v>
      </c>
      <c r="L4" s="208"/>
      <c r="M4" s="208"/>
      <c r="N4" s="130" t="s">
        <v>86</v>
      </c>
    </row>
    <row r="5" spans="1:14" ht="14.25" customHeight="1">
      <c r="A5" s="41">
        <v>1</v>
      </c>
      <c r="B5" s="35">
        <v>2</v>
      </c>
      <c r="C5" s="170" t="s">
        <v>87</v>
      </c>
      <c r="D5" s="35" t="s">
        <v>88</v>
      </c>
      <c r="E5" s="72">
        <v>5</v>
      </c>
      <c r="F5" s="8">
        <v>6</v>
      </c>
      <c r="G5" s="72">
        <v>7</v>
      </c>
      <c r="H5" s="170" t="s">
        <v>56</v>
      </c>
      <c r="I5" s="27" t="s">
        <v>89</v>
      </c>
      <c r="J5" s="72">
        <v>10</v>
      </c>
      <c r="K5" s="72">
        <v>11</v>
      </c>
      <c r="L5" s="8">
        <v>12</v>
      </c>
      <c r="M5" s="8">
        <v>13</v>
      </c>
      <c r="N5" s="105">
        <v>14</v>
      </c>
    </row>
    <row r="6" spans="1:14" ht="22.5">
      <c r="A6" s="164">
        <v>1</v>
      </c>
      <c r="B6" s="15" t="s">
        <v>171</v>
      </c>
      <c r="C6" s="181">
        <v>1629.7</v>
      </c>
      <c r="D6" s="17">
        <f>C6-E6</f>
        <v>40.5</v>
      </c>
      <c r="E6" s="54">
        <v>1589.2</v>
      </c>
      <c r="F6" s="54">
        <v>0</v>
      </c>
      <c r="G6" s="185">
        <v>1320.5</v>
      </c>
      <c r="H6" s="172">
        <v>4933.8</v>
      </c>
      <c r="I6" s="32">
        <v>2277.8</v>
      </c>
      <c r="J6" s="139">
        <f aca="true" t="shared" si="0" ref="J6:J15">H6-I6</f>
        <v>2656</v>
      </c>
      <c r="K6" s="140">
        <f aca="true" t="shared" si="1" ref="K6:K15">(E6+F6+G6)/J6*100</f>
        <v>109.5519578313253</v>
      </c>
      <c r="L6" s="141">
        <v>0</v>
      </c>
      <c r="M6" s="111">
        <v>1.5</v>
      </c>
      <c r="N6" s="111">
        <f aca="true" t="shared" si="2" ref="N6:N15">L6*M6</f>
        <v>0</v>
      </c>
    </row>
    <row r="7" spans="1:14" ht="22.5">
      <c r="A7" s="163">
        <v>2</v>
      </c>
      <c r="B7" s="15" t="s">
        <v>170</v>
      </c>
      <c r="C7" s="182">
        <v>1323.1</v>
      </c>
      <c r="D7" s="17">
        <f aca="true" t="shared" si="3" ref="D7:D15">C7-E7</f>
        <v>40.5</v>
      </c>
      <c r="E7" s="54">
        <v>1282.6</v>
      </c>
      <c r="F7" s="54">
        <v>0</v>
      </c>
      <c r="G7" s="185">
        <v>69.7</v>
      </c>
      <c r="H7" s="173">
        <v>2025</v>
      </c>
      <c r="I7" s="32">
        <v>205.5</v>
      </c>
      <c r="J7" s="139">
        <f t="shared" si="0"/>
        <v>1819.5</v>
      </c>
      <c r="K7" s="140">
        <f t="shared" si="1"/>
        <v>74.32261610332509</v>
      </c>
      <c r="L7" s="141">
        <v>0</v>
      </c>
      <c r="M7" s="111">
        <v>1.5</v>
      </c>
      <c r="N7" s="111">
        <f t="shared" si="2"/>
        <v>0</v>
      </c>
    </row>
    <row r="8" spans="1:14" ht="22.5">
      <c r="A8" s="163">
        <v>3</v>
      </c>
      <c r="B8" s="15" t="s">
        <v>180</v>
      </c>
      <c r="C8" s="182">
        <v>1016.2</v>
      </c>
      <c r="D8" s="17">
        <f t="shared" si="3"/>
        <v>40.5</v>
      </c>
      <c r="E8" s="54">
        <v>975.7</v>
      </c>
      <c r="F8" s="54">
        <v>0</v>
      </c>
      <c r="G8" s="185">
        <v>440.7</v>
      </c>
      <c r="H8" s="173">
        <v>2306.8</v>
      </c>
      <c r="I8" s="32">
        <v>546.8</v>
      </c>
      <c r="J8" s="139">
        <f t="shared" si="0"/>
        <v>1760.0000000000002</v>
      </c>
      <c r="K8" s="140">
        <f t="shared" si="1"/>
        <v>80.47727272727272</v>
      </c>
      <c r="L8" s="141">
        <v>0</v>
      </c>
      <c r="M8" s="111">
        <v>1.5</v>
      </c>
      <c r="N8" s="111">
        <f t="shared" si="2"/>
        <v>0</v>
      </c>
    </row>
    <row r="9" spans="1:14" ht="22.5">
      <c r="A9" s="163">
        <v>4</v>
      </c>
      <c r="B9" s="15" t="s">
        <v>173</v>
      </c>
      <c r="C9" s="183">
        <v>1184.6</v>
      </c>
      <c r="D9" s="17">
        <f t="shared" si="3"/>
        <v>40.5</v>
      </c>
      <c r="E9" s="54">
        <v>1144.1</v>
      </c>
      <c r="F9" s="54">
        <v>0</v>
      </c>
      <c r="G9" s="185">
        <v>945.4</v>
      </c>
      <c r="H9" s="173">
        <v>3119.1</v>
      </c>
      <c r="I9" s="32">
        <v>1099.4</v>
      </c>
      <c r="J9" s="139">
        <f t="shared" si="0"/>
        <v>2019.6999999999998</v>
      </c>
      <c r="K9" s="140">
        <f t="shared" si="1"/>
        <v>103.45595880576323</v>
      </c>
      <c r="L9" s="141">
        <v>0</v>
      </c>
      <c r="M9" s="111">
        <v>1.5</v>
      </c>
      <c r="N9" s="111">
        <f t="shared" si="2"/>
        <v>0</v>
      </c>
    </row>
    <row r="10" spans="1:14" ht="22.5">
      <c r="A10" s="163">
        <v>5</v>
      </c>
      <c r="B10" s="15" t="s">
        <v>174</v>
      </c>
      <c r="C10" s="182">
        <v>2141.6</v>
      </c>
      <c r="D10" s="17">
        <f t="shared" si="3"/>
        <v>101.29999999999995</v>
      </c>
      <c r="E10" s="54">
        <v>2040.3</v>
      </c>
      <c r="F10" s="54">
        <v>0</v>
      </c>
      <c r="G10" s="185">
        <v>352.9</v>
      </c>
      <c r="H10" s="173">
        <v>4067.6</v>
      </c>
      <c r="I10" s="32">
        <v>665.9</v>
      </c>
      <c r="J10" s="139">
        <f t="shared" si="0"/>
        <v>3401.7</v>
      </c>
      <c r="K10" s="140">
        <f t="shared" si="1"/>
        <v>70.35305876473528</v>
      </c>
      <c r="L10" s="141">
        <v>0</v>
      </c>
      <c r="M10" s="111">
        <v>1.5</v>
      </c>
      <c r="N10" s="111">
        <f t="shared" si="2"/>
        <v>0</v>
      </c>
    </row>
    <row r="11" spans="1:14" ht="22.5">
      <c r="A11" s="163">
        <v>6</v>
      </c>
      <c r="B11" s="15" t="s">
        <v>175</v>
      </c>
      <c r="C11" s="182">
        <v>1235.4</v>
      </c>
      <c r="D11" s="17">
        <f t="shared" si="3"/>
        <v>40.600000000000136</v>
      </c>
      <c r="E11" s="47">
        <v>1194.8</v>
      </c>
      <c r="F11" s="54">
        <v>0</v>
      </c>
      <c r="G11" s="185">
        <v>758.7</v>
      </c>
      <c r="H11" s="173">
        <v>2730.1</v>
      </c>
      <c r="I11" s="32">
        <v>954</v>
      </c>
      <c r="J11" s="139">
        <f t="shared" si="0"/>
        <v>1776.1</v>
      </c>
      <c r="K11" s="140">
        <f t="shared" si="1"/>
        <v>109.98817634142222</v>
      </c>
      <c r="L11" s="141">
        <v>0</v>
      </c>
      <c r="M11" s="111">
        <v>1.5</v>
      </c>
      <c r="N11" s="111">
        <f t="shared" si="2"/>
        <v>0</v>
      </c>
    </row>
    <row r="12" spans="1:14" ht="22.5">
      <c r="A12" s="163">
        <v>7</v>
      </c>
      <c r="B12" s="15" t="s">
        <v>176</v>
      </c>
      <c r="C12" s="183">
        <v>6030.4</v>
      </c>
      <c r="D12" s="17">
        <f t="shared" si="3"/>
        <v>218.59999999999945</v>
      </c>
      <c r="E12" s="47">
        <v>5811.8</v>
      </c>
      <c r="F12" s="54">
        <v>0</v>
      </c>
      <c r="G12" s="185">
        <v>4243.9</v>
      </c>
      <c r="H12" s="173">
        <v>21675.1</v>
      </c>
      <c r="I12" s="32">
        <v>4228.4</v>
      </c>
      <c r="J12" s="139">
        <f t="shared" si="0"/>
        <v>17446.699999999997</v>
      </c>
      <c r="K12" s="140">
        <f t="shared" si="1"/>
        <v>57.63668774037498</v>
      </c>
      <c r="L12" s="141">
        <v>0.247</v>
      </c>
      <c r="M12" s="111">
        <v>1.5</v>
      </c>
      <c r="N12" s="111">
        <f t="shared" si="2"/>
        <v>0.3705</v>
      </c>
    </row>
    <row r="13" spans="1:14" ht="22.5">
      <c r="A13" s="163">
        <v>8</v>
      </c>
      <c r="B13" s="15" t="s">
        <v>177</v>
      </c>
      <c r="C13" s="182">
        <v>1360.1</v>
      </c>
      <c r="D13" s="17">
        <f t="shared" si="3"/>
        <v>40.5</v>
      </c>
      <c r="E13" s="47">
        <v>1319.6</v>
      </c>
      <c r="F13" s="54">
        <v>0</v>
      </c>
      <c r="G13" s="185">
        <v>212.6</v>
      </c>
      <c r="H13" s="173">
        <v>2687</v>
      </c>
      <c r="I13" s="32">
        <v>384.1</v>
      </c>
      <c r="J13" s="139">
        <f t="shared" si="0"/>
        <v>2302.9</v>
      </c>
      <c r="K13" s="140">
        <f t="shared" si="1"/>
        <v>66.53350123757001</v>
      </c>
      <c r="L13" s="141">
        <v>0.069</v>
      </c>
      <c r="M13" s="111">
        <v>1.5</v>
      </c>
      <c r="N13" s="111">
        <f t="shared" si="2"/>
        <v>0.10350000000000001</v>
      </c>
    </row>
    <row r="14" spans="1:14" ht="22.5">
      <c r="A14" s="163">
        <v>9</v>
      </c>
      <c r="B14" s="15" t="s">
        <v>178</v>
      </c>
      <c r="C14" s="183">
        <v>1935.7</v>
      </c>
      <c r="D14" s="17">
        <f t="shared" si="3"/>
        <v>101.40000000000009</v>
      </c>
      <c r="E14" s="54">
        <v>1834.3</v>
      </c>
      <c r="F14" s="54">
        <v>0</v>
      </c>
      <c r="G14" s="185">
        <v>640.7</v>
      </c>
      <c r="H14" s="173">
        <v>4966.6</v>
      </c>
      <c r="I14" s="32">
        <v>989.4</v>
      </c>
      <c r="J14" s="139">
        <f t="shared" si="0"/>
        <v>3977.2000000000003</v>
      </c>
      <c r="K14" s="140">
        <f t="shared" si="1"/>
        <v>62.22970934325656</v>
      </c>
      <c r="L14" s="141">
        <v>0.155</v>
      </c>
      <c r="M14" s="111">
        <v>1.5</v>
      </c>
      <c r="N14" s="111">
        <f t="shared" si="2"/>
        <v>0.23249999999999998</v>
      </c>
    </row>
    <row r="15" spans="1:14" ht="22.5">
      <c r="A15" s="163">
        <v>10</v>
      </c>
      <c r="B15" s="15" t="s">
        <v>179</v>
      </c>
      <c r="C15" s="184">
        <v>1191.5</v>
      </c>
      <c r="D15" s="17">
        <f t="shared" si="3"/>
        <v>40.59999999999991</v>
      </c>
      <c r="E15" s="47">
        <v>1150.9</v>
      </c>
      <c r="F15" s="54">
        <v>0</v>
      </c>
      <c r="G15" s="185">
        <v>80</v>
      </c>
      <c r="H15" s="174">
        <v>2012.6</v>
      </c>
      <c r="I15" s="32">
        <v>195.6</v>
      </c>
      <c r="J15" s="139">
        <f t="shared" si="0"/>
        <v>1817</v>
      </c>
      <c r="K15" s="140">
        <f t="shared" si="1"/>
        <v>67.74353329664282</v>
      </c>
      <c r="L15" s="141">
        <v>0.045</v>
      </c>
      <c r="M15" s="111">
        <v>1.5</v>
      </c>
      <c r="N15" s="111">
        <f t="shared" si="2"/>
        <v>0.0675</v>
      </c>
    </row>
    <row r="16" spans="1:14" ht="11.25" customHeight="1">
      <c r="A16" s="203" t="s">
        <v>78</v>
      </c>
      <c r="B16" s="204"/>
      <c r="C16" s="29">
        <f aca="true" t="shared" si="4" ref="C16:J16">SUM(C6:C15)</f>
        <v>19048.3</v>
      </c>
      <c r="D16" s="29">
        <f t="shared" si="4"/>
        <v>704.9999999999995</v>
      </c>
      <c r="E16" s="142">
        <f t="shared" si="4"/>
        <v>18343.300000000003</v>
      </c>
      <c r="F16" s="142">
        <f t="shared" si="4"/>
        <v>0</v>
      </c>
      <c r="G16" s="143">
        <f t="shared" si="4"/>
        <v>9065.1</v>
      </c>
      <c r="H16" s="186">
        <f t="shared" si="4"/>
        <v>50523.7</v>
      </c>
      <c r="I16" s="143">
        <f t="shared" si="4"/>
        <v>11546.9</v>
      </c>
      <c r="J16" s="143">
        <f t="shared" si="4"/>
        <v>38976.799999999996</v>
      </c>
      <c r="K16" s="127" t="s">
        <v>8</v>
      </c>
      <c r="L16" s="113" t="s">
        <v>8</v>
      </c>
      <c r="M16" s="114">
        <v>1.5</v>
      </c>
      <c r="N16" s="115" t="s">
        <v>8</v>
      </c>
    </row>
    <row r="17" spans="1:14" ht="11.25">
      <c r="A17" s="116"/>
      <c r="B17" s="22"/>
      <c r="C17" s="22"/>
      <c r="D17" s="22"/>
      <c r="L17" s="110"/>
      <c r="M17" s="118"/>
      <c r="N17" s="118"/>
    </row>
    <row r="18" spans="1:14" ht="11.25">
      <c r="A18" s="116"/>
      <c r="B18" s="22"/>
      <c r="C18" s="192"/>
      <c r="D18" s="22"/>
      <c r="L18" s="110"/>
      <c r="M18" s="118"/>
      <c r="N18" s="118"/>
    </row>
    <row r="19" spans="1:14" ht="11.25">
      <c r="A19" s="116"/>
      <c r="B19" s="22"/>
      <c r="C19" s="22"/>
      <c r="D19" s="22"/>
      <c r="L19" s="110"/>
      <c r="M19" s="118"/>
      <c r="N19" s="118"/>
    </row>
    <row r="20" spans="1:14" ht="11.25">
      <c r="A20" s="116"/>
      <c r="B20" s="22"/>
      <c r="C20" s="22"/>
      <c r="D20" s="22"/>
      <c r="L20" s="110"/>
      <c r="M20" s="118"/>
      <c r="N20" s="118"/>
    </row>
    <row r="21" spans="1:14" ht="11.25">
      <c r="A21" s="116"/>
      <c r="B21" s="22"/>
      <c r="C21" s="22"/>
      <c r="D21" s="22"/>
      <c r="L21" s="110"/>
      <c r="M21" s="118"/>
      <c r="N21" s="118"/>
    </row>
    <row r="22" spans="1:14" ht="11.25">
      <c r="A22" s="116"/>
      <c r="B22" s="22"/>
      <c r="C22" s="22"/>
      <c r="D22" s="22"/>
      <c r="L22" s="110"/>
      <c r="M22" s="118"/>
      <c r="N22" s="118"/>
    </row>
    <row r="23" spans="1:14" ht="11.25">
      <c r="A23" s="110"/>
      <c r="B23" s="118"/>
      <c r="C23" s="118"/>
      <c r="D23" s="118"/>
      <c r="L23" s="110"/>
      <c r="M23" s="118"/>
      <c r="N23" s="118"/>
    </row>
    <row r="24" spans="1:14" ht="11.25">
      <c r="A24" s="110"/>
      <c r="B24" s="118"/>
      <c r="C24" s="118"/>
      <c r="D24" s="118"/>
      <c r="L24" s="110"/>
      <c r="M24" s="118"/>
      <c r="N24" s="118"/>
    </row>
    <row r="25" spans="1:14" ht="11.25">
      <c r="A25" s="110"/>
      <c r="B25" s="118"/>
      <c r="C25" s="118"/>
      <c r="D25" s="118"/>
      <c r="L25" s="110"/>
      <c r="M25" s="118"/>
      <c r="N25" s="118"/>
    </row>
    <row r="26" spans="1:14" ht="11.25">
      <c r="A26" s="110"/>
      <c r="B26" s="118"/>
      <c r="C26" s="118"/>
      <c r="D26" s="118"/>
      <c r="L26" s="110"/>
      <c r="M26" s="118"/>
      <c r="N26" s="118"/>
    </row>
    <row r="27" spans="1:14" ht="11.25">
      <c r="A27" s="110"/>
      <c r="B27" s="118"/>
      <c r="C27" s="118"/>
      <c r="D27" s="118"/>
      <c r="L27" s="110"/>
      <c r="M27" s="118"/>
      <c r="N27" s="118"/>
    </row>
    <row r="28" spans="12:14" ht="11.25">
      <c r="L28" s="110"/>
      <c r="M28" s="118"/>
      <c r="N28" s="118"/>
    </row>
  </sheetData>
  <mergeCells count="6">
    <mergeCell ref="A16:B16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9" sqref="G19"/>
    </sheetView>
  </sheetViews>
  <sheetFormatPr defaultColWidth="9.00390625" defaultRowHeight="12.75"/>
  <cols>
    <col min="1" max="1" width="3.375" style="103" customWidth="1"/>
    <col min="2" max="2" width="22.125" style="17" customWidth="1"/>
    <col min="3" max="3" width="22.625" style="71" customWidth="1"/>
    <col min="4" max="4" width="20.375" style="71" customWidth="1"/>
    <col min="5" max="5" width="23.625" style="71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7" customWidth="1"/>
    <col min="10" max="10" width="13.00390625" style="17" customWidth="1"/>
    <col min="11" max="16384" width="9.125" style="99" customWidth="1"/>
  </cols>
  <sheetData>
    <row r="1" spans="1:10" ht="15.75" customHeight="1">
      <c r="A1" s="209" t="s">
        <v>82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2" ht="11.25">
      <c r="A2" s="100"/>
      <c r="B2" s="101"/>
    </row>
    <row r="3" spans="1:10" ht="72" customHeight="1">
      <c r="A3" s="205" t="s">
        <v>3</v>
      </c>
      <c r="B3" s="203" t="s">
        <v>102</v>
      </c>
      <c r="C3" s="88" t="s">
        <v>113</v>
      </c>
      <c r="D3" s="35" t="s">
        <v>191</v>
      </c>
      <c r="E3" s="35" t="s">
        <v>192</v>
      </c>
      <c r="F3" s="27" t="s">
        <v>130</v>
      </c>
      <c r="G3" s="27" t="s">
        <v>24</v>
      </c>
      <c r="H3" s="206" t="s">
        <v>80</v>
      </c>
      <c r="I3" s="206" t="s">
        <v>19</v>
      </c>
      <c r="J3" s="28" t="s">
        <v>6</v>
      </c>
    </row>
    <row r="4" spans="1:10" ht="49.5" customHeight="1">
      <c r="A4" s="205"/>
      <c r="B4" s="203"/>
      <c r="C4" s="8" t="s">
        <v>75</v>
      </c>
      <c r="D4" s="8" t="s">
        <v>26</v>
      </c>
      <c r="E4" s="8" t="s">
        <v>34</v>
      </c>
      <c r="F4" s="132" t="s">
        <v>40</v>
      </c>
      <c r="G4" s="129" t="s">
        <v>38</v>
      </c>
      <c r="H4" s="208"/>
      <c r="I4" s="208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120">
        <v>4</v>
      </c>
      <c r="E5" s="8">
        <v>5</v>
      </c>
      <c r="F5" s="106">
        <v>6</v>
      </c>
      <c r="G5" s="72">
        <v>7</v>
      </c>
      <c r="H5" s="8">
        <v>8</v>
      </c>
      <c r="I5" s="8">
        <v>9</v>
      </c>
      <c r="J5" s="105">
        <v>10</v>
      </c>
    </row>
    <row r="6" spans="1:10" ht="22.5">
      <c r="A6" s="163">
        <v>1</v>
      </c>
      <c r="B6" s="40" t="s">
        <v>171</v>
      </c>
      <c r="C6" s="187">
        <v>0</v>
      </c>
      <c r="D6" s="172">
        <v>4933.8</v>
      </c>
      <c r="E6" s="32">
        <v>2277.8</v>
      </c>
      <c r="F6" s="189">
        <f aca="true" t="shared" si="0" ref="F6:F15">D6-E6</f>
        <v>2656</v>
      </c>
      <c r="G6" s="133">
        <f aca="true" t="shared" si="1" ref="G6:G15">C6/F6</f>
        <v>0</v>
      </c>
      <c r="H6" s="134">
        <v>1</v>
      </c>
      <c r="I6" s="135">
        <v>1.2</v>
      </c>
      <c r="J6" s="124">
        <f aca="true" t="shared" si="2" ref="J6:J15">H6*I6</f>
        <v>1.2</v>
      </c>
    </row>
    <row r="7" spans="1:10" ht="22.5">
      <c r="A7" s="163">
        <v>2</v>
      </c>
      <c r="B7" s="40" t="s">
        <v>170</v>
      </c>
      <c r="C7" s="169">
        <v>0</v>
      </c>
      <c r="D7" s="173">
        <v>2025</v>
      </c>
      <c r="E7" s="32">
        <v>205.5</v>
      </c>
      <c r="F7" s="138">
        <f t="shared" si="0"/>
        <v>1819.5</v>
      </c>
      <c r="G7" s="133">
        <f t="shared" si="1"/>
        <v>0</v>
      </c>
      <c r="H7" s="134">
        <v>1</v>
      </c>
      <c r="I7" s="135">
        <v>1.2</v>
      </c>
      <c r="J7" s="124">
        <f t="shared" si="2"/>
        <v>1.2</v>
      </c>
    </row>
    <row r="8" spans="1:10" ht="22.5">
      <c r="A8" s="163">
        <v>3</v>
      </c>
      <c r="B8" s="40" t="s">
        <v>180</v>
      </c>
      <c r="C8" s="169">
        <v>0</v>
      </c>
      <c r="D8" s="173">
        <v>2306.8</v>
      </c>
      <c r="E8" s="32">
        <v>546.8</v>
      </c>
      <c r="F8" s="138">
        <f t="shared" si="0"/>
        <v>1760.0000000000002</v>
      </c>
      <c r="G8" s="133">
        <f t="shared" si="1"/>
        <v>0</v>
      </c>
      <c r="H8" s="134">
        <v>1</v>
      </c>
      <c r="I8" s="135">
        <v>1.2</v>
      </c>
      <c r="J8" s="124">
        <f t="shared" si="2"/>
        <v>1.2</v>
      </c>
    </row>
    <row r="9" spans="1:10" ht="22.5">
      <c r="A9" s="163">
        <v>4</v>
      </c>
      <c r="B9" s="40" t="s">
        <v>173</v>
      </c>
      <c r="C9" s="169">
        <v>0</v>
      </c>
      <c r="D9" s="173">
        <v>3119.1</v>
      </c>
      <c r="E9" s="32">
        <v>1099.4</v>
      </c>
      <c r="F9" s="138">
        <f t="shared" si="0"/>
        <v>2019.6999999999998</v>
      </c>
      <c r="G9" s="133">
        <f t="shared" si="1"/>
        <v>0</v>
      </c>
      <c r="H9" s="134">
        <v>1</v>
      </c>
      <c r="I9" s="135">
        <v>1.2</v>
      </c>
      <c r="J9" s="124">
        <f t="shared" si="2"/>
        <v>1.2</v>
      </c>
    </row>
    <row r="10" spans="1:10" ht="22.5">
      <c r="A10" s="163">
        <v>5</v>
      </c>
      <c r="B10" s="40" t="s">
        <v>174</v>
      </c>
      <c r="C10" s="169">
        <v>0</v>
      </c>
      <c r="D10" s="173">
        <v>4067.6</v>
      </c>
      <c r="E10" s="32">
        <v>665.9</v>
      </c>
      <c r="F10" s="138">
        <f t="shared" si="0"/>
        <v>3401.7</v>
      </c>
      <c r="G10" s="133">
        <f t="shared" si="1"/>
        <v>0</v>
      </c>
      <c r="H10" s="134">
        <v>1</v>
      </c>
      <c r="I10" s="135">
        <v>1.2</v>
      </c>
      <c r="J10" s="124">
        <f t="shared" si="2"/>
        <v>1.2</v>
      </c>
    </row>
    <row r="11" spans="1:10" ht="22.5">
      <c r="A11" s="163">
        <v>6</v>
      </c>
      <c r="B11" s="40" t="s">
        <v>175</v>
      </c>
      <c r="C11" s="169">
        <v>0</v>
      </c>
      <c r="D11" s="173">
        <v>2730.1</v>
      </c>
      <c r="E11" s="32">
        <v>954</v>
      </c>
      <c r="F11" s="138">
        <f t="shared" si="0"/>
        <v>1776.1</v>
      </c>
      <c r="G11" s="133">
        <f t="shared" si="1"/>
        <v>0</v>
      </c>
      <c r="H11" s="134">
        <v>1</v>
      </c>
      <c r="I11" s="135">
        <v>1.2</v>
      </c>
      <c r="J11" s="124">
        <f t="shared" si="2"/>
        <v>1.2</v>
      </c>
    </row>
    <row r="12" spans="1:10" ht="22.5">
      <c r="A12" s="163">
        <v>7</v>
      </c>
      <c r="B12" s="40" t="s">
        <v>176</v>
      </c>
      <c r="C12" s="169">
        <v>0</v>
      </c>
      <c r="D12" s="173">
        <v>21675.1</v>
      </c>
      <c r="E12" s="32">
        <v>4228.4</v>
      </c>
      <c r="F12" s="138">
        <f t="shared" si="0"/>
        <v>17446.699999999997</v>
      </c>
      <c r="G12" s="133">
        <f t="shared" si="1"/>
        <v>0</v>
      </c>
      <c r="H12" s="134">
        <v>1</v>
      </c>
      <c r="I12" s="135">
        <v>1.2</v>
      </c>
      <c r="J12" s="124">
        <f t="shared" si="2"/>
        <v>1.2</v>
      </c>
    </row>
    <row r="13" spans="1:10" ht="22.5">
      <c r="A13" s="163">
        <v>8</v>
      </c>
      <c r="B13" s="40" t="s">
        <v>177</v>
      </c>
      <c r="C13" s="169">
        <v>0</v>
      </c>
      <c r="D13" s="173">
        <v>2687</v>
      </c>
      <c r="E13" s="32">
        <v>384.1</v>
      </c>
      <c r="F13" s="138">
        <f t="shared" si="0"/>
        <v>2302.9</v>
      </c>
      <c r="G13" s="133">
        <f t="shared" si="1"/>
        <v>0</v>
      </c>
      <c r="H13" s="134">
        <v>1</v>
      </c>
      <c r="I13" s="135">
        <v>1.2</v>
      </c>
      <c r="J13" s="124">
        <f t="shared" si="2"/>
        <v>1.2</v>
      </c>
    </row>
    <row r="14" spans="1:10" ht="22.5">
      <c r="A14" s="163">
        <v>9</v>
      </c>
      <c r="B14" s="40" t="s">
        <v>178</v>
      </c>
      <c r="C14" s="169">
        <v>0</v>
      </c>
      <c r="D14" s="173">
        <v>4966.6</v>
      </c>
      <c r="E14" s="32">
        <v>989.4</v>
      </c>
      <c r="F14" s="138">
        <f t="shared" si="0"/>
        <v>3977.2000000000003</v>
      </c>
      <c r="G14" s="133">
        <f t="shared" si="1"/>
        <v>0</v>
      </c>
      <c r="H14" s="134">
        <v>1</v>
      </c>
      <c r="I14" s="135">
        <v>1.2</v>
      </c>
      <c r="J14" s="124">
        <f t="shared" si="2"/>
        <v>1.2</v>
      </c>
    </row>
    <row r="15" spans="1:10" ht="22.5">
      <c r="A15" s="163">
        <v>10</v>
      </c>
      <c r="B15" s="40" t="s">
        <v>179</v>
      </c>
      <c r="C15" s="169">
        <v>0</v>
      </c>
      <c r="D15" s="174">
        <v>2012.6</v>
      </c>
      <c r="E15" s="32">
        <v>195.6</v>
      </c>
      <c r="F15" s="190">
        <f t="shared" si="0"/>
        <v>1817</v>
      </c>
      <c r="G15" s="133">
        <f t="shared" si="1"/>
        <v>0</v>
      </c>
      <c r="H15" s="134">
        <v>1</v>
      </c>
      <c r="I15" s="135">
        <v>1.2</v>
      </c>
      <c r="J15" s="124">
        <f t="shared" si="2"/>
        <v>1.2</v>
      </c>
    </row>
    <row r="16" spans="1:10" ht="11.25">
      <c r="A16" s="203" t="s">
        <v>78</v>
      </c>
      <c r="B16" s="204"/>
      <c r="C16" s="75">
        <f>SUM(C6:C15)</f>
        <v>0</v>
      </c>
      <c r="D16" s="188">
        <f>SUM(D6:D15)</f>
        <v>50523.7</v>
      </c>
      <c r="E16" s="75">
        <f>SUM(E6:E15)</f>
        <v>11546.9</v>
      </c>
      <c r="F16" s="126">
        <f>SUM(F6:F15)</f>
        <v>38976.799999999996</v>
      </c>
      <c r="G16" s="127" t="s">
        <v>8</v>
      </c>
      <c r="H16" s="113" t="s">
        <v>8</v>
      </c>
      <c r="I16" s="115">
        <v>1.2</v>
      </c>
      <c r="J16" s="115" t="s">
        <v>8</v>
      </c>
    </row>
    <row r="17" spans="1:10" ht="11.25">
      <c r="A17" s="116"/>
      <c r="B17" s="22"/>
      <c r="H17" s="110"/>
      <c r="I17" s="118"/>
      <c r="J17" s="118"/>
    </row>
    <row r="18" spans="1:10" ht="11.25">
      <c r="A18" s="116"/>
      <c r="B18" s="22"/>
      <c r="H18" s="110"/>
      <c r="I18" s="118"/>
      <c r="J18" s="118"/>
    </row>
    <row r="19" spans="1:10" ht="11.25">
      <c r="A19" s="116"/>
      <c r="B19" s="22"/>
      <c r="H19" s="110"/>
      <c r="I19" s="118"/>
      <c r="J19" s="118"/>
    </row>
    <row r="20" spans="1:10" ht="11.25">
      <c r="A20" s="116"/>
      <c r="B20" s="22"/>
      <c r="H20" s="110"/>
      <c r="I20" s="118"/>
      <c r="J20" s="118"/>
    </row>
    <row r="21" spans="1:10" ht="11.25">
      <c r="A21" s="116"/>
      <c r="B21" s="22"/>
      <c r="H21" s="110"/>
      <c r="I21" s="118"/>
      <c r="J21" s="118"/>
    </row>
    <row r="22" spans="1:10" ht="11.25">
      <c r="A22" s="116"/>
      <c r="B22" s="22"/>
      <c r="H22" s="110"/>
      <c r="I22" s="118"/>
      <c r="J22" s="118"/>
    </row>
    <row r="23" spans="1:10" ht="11.25">
      <c r="A23" s="110"/>
      <c r="B23" s="118"/>
      <c r="H23" s="110"/>
      <c r="I23" s="118"/>
      <c r="J23" s="118"/>
    </row>
    <row r="24" spans="1:10" ht="11.25">
      <c r="A24" s="110"/>
      <c r="B24" s="118"/>
      <c r="H24" s="110"/>
      <c r="I24" s="118"/>
      <c r="J24" s="118"/>
    </row>
    <row r="25" spans="1:10" ht="11.25">
      <c r="A25" s="110"/>
      <c r="B25" s="118"/>
      <c r="H25" s="110"/>
      <c r="I25" s="118"/>
      <c r="J25" s="118"/>
    </row>
    <row r="26" spans="1:10" ht="11.25">
      <c r="A26" s="110"/>
      <c r="B26" s="118"/>
      <c r="H26" s="110"/>
      <c r="I26" s="118"/>
      <c r="J26" s="118"/>
    </row>
    <row r="27" spans="1:10" ht="11.25">
      <c r="A27" s="110"/>
      <c r="B27" s="118"/>
      <c r="H27" s="110"/>
      <c r="I27" s="118"/>
      <c r="J27" s="118"/>
    </row>
    <row r="28" spans="8:10" ht="11.25">
      <c r="H28" s="110"/>
      <c r="I28" s="118"/>
      <c r="J28" s="118"/>
    </row>
  </sheetData>
  <mergeCells count="6">
    <mergeCell ref="A1:J1"/>
    <mergeCell ref="A3:A4"/>
    <mergeCell ref="B3:B4"/>
    <mergeCell ref="A16:B16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00390625" defaultRowHeight="12.75"/>
  <cols>
    <col min="1" max="1" width="3.375" style="103" customWidth="1"/>
    <col min="2" max="2" width="24.00390625" style="17" customWidth="1"/>
    <col min="3" max="3" width="33.375" style="71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7" customWidth="1"/>
    <col min="8" max="8" width="10.625" style="17" customWidth="1"/>
    <col min="9" max="16384" width="9.125" style="99" customWidth="1"/>
  </cols>
  <sheetData>
    <row r="1" spans="1:11" ht="43.5" customHeight="1">
      <c r="A1" s="209" t="s">
        <v>79</v>
      </c>
      <c r="B1" s="209"/>
      <c r="C1" s="209"/>
      <c r="D1" s="209"/>
      <c r="E1" s="209"/>
      <c r="F1" s="209"/>
      <c r="G1" s="209"/>
      <c r="H1" s="209"/>
      <c r="I1" s="128"/>
      <c r="J1" s="128"/>
      <c r="K1" s="128"/>
    </row>
    <row r="2" spans="1:2" ht="11.25">
      <c r="A2" s="100"/>
      <c r="B2" s="101"/>
    </row>
    <row r="3" spans="1:8" ht="58.5" customHeight="1">
      <c r="A3" s="205" t="s">
        <v>3</v>
      </c>
      <c r="B3" s="203" t="s">
        <v>102</v>
      </c>
      <c r="C3" s="88" t="s">
        <v>114</v>
      </c>
      <c r="D3" s="72" t="s">
        <v>141</v>
      </c>
      <c r="E3" s="88" t="s">
        <v>24</v>
      </c>
      <c r="F3" s="206" t="s">
        <v>80</v>
      </c>
      <c r="G3" s="206" t="s">
        <v>5</v>
      </c>
      <c r="H3" s="28" t="s">
        <v>6</v>
      </c>
    </row>
    <row r="4" spans="1:8" ht="38.25" customHeight="1">
      <c r="A4" s="212"/>
      <c r="B4" s="203"/>
      <c r="C4" s="120" t="s">
        <v>81</v>
      </c>
      <c r="D4" s="120" t="s">
        <v>76</v>
      </c>
      <c r="E4" s="129" t="s">
        <v>77</v>
      </c>
      <c r="F4" s="208"/>
      <c r="G4" s="208"/>
      <c r="H4" s="130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163">
        <v>1</v>
      </c>
      <c r="B6" s="22" t="s">
        <v>171</v>
      </c>
      <c r="C6" s="152">
        <v>0</v>
      </c>
      <c r="D6" s="181">
        <v>1629.7</v>
      </c>
      <c r="E6" s="122">
        <f aca="true" t="shared" si="0" ref="E6:E15">C6/D6</f>
        <v>0</v>
      </c>
      <c r="F6" s="110">
        <v>1</v>
      </c>
      <c r="G6" s="111">
        <v>1.2</v>
      </c>
      <c r="H6" s="111">
        <f aca="true" t="shared" si="1" ref="H6:H15">F6*G6</f>
        <v>1.2</v>
      </c>
    </row>
    <row r="7" spans="1:8" ht="22.5">
      <c r="A7" s="163">
        <v>2</v>
      </c>
      <c r="B7" s="22" t="s">
        <v>170</v>
      </c>
      <c r="C7" s="152">
        <v>0</v>
      </c>
      <c r="D7" s="182">
        <v>1323.1</v>
      </c>
      <c r="E7" s="122">
        <f t="shared" si="0"/>
        <v>0</v>
      </c>
      <c r="F7" s="110">
        <v>1</v>
      </c>
      <c r="G7" s="111">
        <v>1.2</v>
      </c>
      <c r="H7" s="111">
        <f t="shared" si="1"/>
        <v>1.2</v>
      </c>
    </row>
    <row r="8" spans="1:8" ht="22.5">
      <c r="A8" s="163">
        <v>3</v>
      </c>
      <c r="B8" s="22" t="s">
        <v>180</v>
      </c>
      <c r="C8" s="152">
        <v>0</v>
      </c>
      <c r="D8" s="182">
        <v>1016.2</v>
      </c>
      <c r="E8" s="122">
        <f t="shared" si="0"/>
        <v>0</v>
      </c>
      <c r="F8" s="110">
        <v>1</v>
      </c>
      <c r="G8" s="111">
        <v>1.2</v>
      </c>
      <c r="H8" s="111">
        <f t="shared" si="1"/>
        <v>1.2</v>
      </c>
    </row>
    <row r="9" spans="1:8" ht="22.5">
      <c r="A9" s="163">
        <v>4</v>
      </c>
      <c r="B9" s="22" t="s">
        <v>173</v>
      </c>
      <c r="C9" s="152">
        <v>0</v>
      </c>
      <c r="D9" s="183">
        <v>1184.6</v>
      </c>
      <c r="E9" s="122">
        <f t="shared" si="0"/>
        <v>0</v>
      </c>
      <c r="F9" s="110">
        <v>1</v>
      </c>
      <c r="G9" s="111">
        <v>1.2</v>
      </c>
      <c r="H9" s="111">
        <f t="shared" si="1"/>
        <v>1.2</v>
      </c>
    </row>
    <row r="10" spans="1:8" ht="22.5">
      <c r="A10" s="163">
        <v>5</v>
      </c>
      <c r="B10" s="22" t="s">
        <v>174</v>
      </c>
      <c r="C10" s="152">
        <v>0</v>
      </c>
      <c r="D10" s="182">
        <v>2141.6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3">
        <v>6</v>
      </c>
      <c r="B11" s="22" t="s">
        <v>175</v>
      </c>
      <c r="C11" s="152">
        <v>0</v>
      </c>
      <c r="D11" s="182">
        <v>1235.4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3">
        <v>7</v>
      </c>
      <c r="B12" s="22" t="s">
        <v>176</v>
      </c>
      <c r="C12" s="152">
        <v>0</v>
      </c>
      <c r="D12" s="183">
        <v>6030.4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3">
        <v>8</v>
      </c>
      <c r="B13" s="22" t="s">
        <v>177</v>
      </c>
      <c r="C13" s="152">
        <v>0</v>
      </c>
      <c r="D13" s="182">
        <v>1360.1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3">
        <v>9</v>
      </c>
      <c r="B14" s="22" t="s">
        <v>182</v>
      </c>
      <c r="C14" s="152">
        <v>0</v>
      </c>
      <c r="D14" s="183">
        <v>1935.7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3">
        <v>10</v>
      </c>
      <c r="B15" s="22" t="s">
        <v>179</v>
      </c>
      <c r="C15" s="152">
        <v>0</v>
      </c>
      <c r="D15" s="184">
        <v>1191.5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03" t="s">
        <v>78</v>
      </c>
      <c r="B16" s="204"/>
      <c r="C16" s="131">
        <f>SUM(C6:C15)</f>
        <v>0</v>
      </c>
      <c r="D16" s="126">
        <f>SUM(D6:D15)</f>
        <v>19048.3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" sqref="E16"/>
    </sheetView>
  </sheetViews>
  <sheetFormatPr defaultColWidth="9.00390625" defaultRowHeight="12.75"/>
  <cols>
    <col min="1" max="1" width="5.125" style="103" customWidth="1"/>
    <col min="2" max="2" width="22.25390625" style="17" customWidth="1"/>
    <col min="3" max="3" width="29.00390625" style="71" customWidth="1"/>
    <col min="4" max="4" width="26.625" style="99" customWidth="1"/>
    <col min="5" max="5" width="12.375" style="102" customWidth="1"/>
    <col min="6" max="6" width="12.625" style="103" customWidth="1"/>
    <col min="7" max="7" width="12.375" style="17" customWidth="1"/>
    <col min="8" max="8" width="11.00390625" style="17" customWidth="1"/>
    <col min="9" max="16384" width="9.125" style="99" customWidth="1"/>
  </cols>
  <sheetData>
    <row r="1" spans="1:11" ht="42" customHeight="1">
      <c r="A1" s="209" t="s">
        <v>72</v>
      </c>
      <c r="B1" s="209"/>
      <c r="C1" s="209"/>
      <c r="D1" s="209"/>
      <c r="E1" s="209"/>
      <c r="F1" s="209"/>
      <c r="G1" s="209"/>
      <c r="H1" s="209"/>
      <c r="I1" s="119"/>
      <c r="J1" s="119"/>
      <c r="K1" s="119"/>
    </row>
    <row r="2" spans="1:2" ht="11.25">
      <c r="A2" s="100"/>
      <c r="B2" s="101"/>
    </row>
    <row r="3" spans="1:8" ht="56.25" customHeight="1">
      <c r="A3" s="205" t="s">
        <v>73</v>
      </c>
      <c r="B3" s="203" t="s">
        <v>102</v>
      </c>
      <c r="C3" s="88" t="s">
        <v>115</v>
      </c>
      <c r="D3" s="88" t="s">
        <v>116</v>
      </c>
      <c r="E3" s="88" t="s">
        <v>24</v>
      </c>
      <c r="F3" s="206" t="s">
        <v>74</v>
      </c>
      <c r="G3" s="206" t="s">
        <v>5</v>
      </c>
      <c r="H3" s="28" t="s">
        <v>6</v>
      </c>
    </row>
    <row r="4" spans="1:8" ht="37.5" customHeight="1">
      <c r="A4" s="212"/>
      <c r="B4" s="203"/>
      <c r="C4" s="120" t="s">
        <v>75</v>
      </c>
      <c r="D4" s="120" t="s">
        <v>76</v>
      </c>
      <c r="E4" s="121" t="s">
        <v>77</v>
      </c>
      <c r="F4" s="208"/>
      <c r="G4" s="208"/>
      <c r="H4" s="121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9">
        <v>4</v>
      </c>
      <c r="E5" s="72">
        <v>5</v>
      </c>
      <c r="F5" s="8">
        <v>6</v>
      </c>
      <c r="G5" s="8">
        <v>7</v>
      </c>
      <c r="H5" s="105">
        <v>8</v>
      </c>
    </row>
    <row r="6" spans="1:8" ht="22.5">
      <c r="A6" s="163">
        <v>1</v>
      </c>
      <c r="B6" s="22" t="s">
        <v>171</v>
      </c>
      <c r="C6" s="74">
        <v>0</v>
      </c>
      <c r="D6" s="74">
        <v>530.9</v>
      </c>
      <c r="E6" s="122">
        <f aca="true" t="shared" si="0" ref="E6:E15">C6/D6</f>
        <v>0</v>
      </c>
      <c r="F6" s="123">
        <v>1</v>
      </c>
      <c r="G6" s="124">
        <v>1.2</v>
      </c>
      <c r="H6" s="124">
        <f aca="true" t="shared" si="1" ref="H6:H15">F6*G6</f>
        <v>1.2</v>
      </c>
    </row>
    <row r="7" spans="1:8" ht="22.5">
      <c r="A7" s="163">
        <v>2</v>
      </c>
      <c r="B7" s="22" t="s">
        <v>170</v>
      </c>
      <c r="C7" s="74">
        <v>0</v>
      </c>
      <c r="D7" s="74">
        <v>184.5</v>
      </c>
      <c r="E7" s="122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22.5">
      <c r="A8" s="163">
        <v>3</v>
      </c>
      <c r="B8" s="22" t="s">
        <v>180</v>
      </c>
      <c r="C8" s="125">
        <v>0</v>
      </c>
      <c r="D8" s="74">
        <v>210.1</v>
      </c>
      <c r="E8" s="122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22.5">
      <c r="A9" s="163">
        <v>4</v>
      </c>
      <c r="B9" s="22" t="s">
        <v>183</v>
      </c>
      <c r="C9" s="74">
        <v>0</v>
      </c>
      <c r="D9" s="74">
        <v>399.9</v>
      </c>
      <c r="E9" s="122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22.5">
      <c r="A10" s="163">
        <v>5</v>
      </c>
      <c r="B10" s="22" t="s">
        <v>174</v>
      </c>
      <c r="C10" s="74">
        <v>0</v>
      </c>
      <c r="D10" s="74">
        <v>548.3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3">
        <v>6</v>
      </c>
      <c r="B11" s="22" t="s">
        <v>175</v>
      </c>
      <c r="C11" s="74">
        <v>0</v>
      </c>
      <c r="D11" s="74">
        <v>203.4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3">
        <v>7</v>
      </c>
      <c r="B12" s="22" t="s">
        <v>176</v>
      </c>
      <c r="C12" s="74">
        <v>0</v>
      </c>
      <c r="D12" s="74">
        <v>2859.1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3">
        <v>8</v>
      </c>
      <c r="B13" s="22" t="s">
        <v>177</v>
      </c>
      <c r="C13" s="74">
        <v>0</v>
      </c>
      <c r="D13" s="74">
        <v>352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3">
        <v>9</v>
      </c>
      <c r="B14" s="22" t="s">
        <v>178</v>
      </c>
      <c r="C14" s="74">
        <v>0</v>
      </c>
      <c r="D14" s="74">
        <v>572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3">
        <v>10</v>
      </c>
      <c r="B15" s="22" t="s">
        <v>179</v>
      </c>
      <c r="C15" s="74">
        <v>0</v>
      </c>
      <c r="D15" s="74">
        <v>261.2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203" t="s">
        <v>78</v>
      </c>
      <c r="B16" s="204"/>
      <c r="C16" s="75">
        <f>SUM(C6:C15)</f>
        <v>0</v>
      </c>
      <c r="D16" s="126">
        <f>SUM(D6:D15)</f>
        <v>6121.4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:J15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6.75390625" style="17" customWidth="1"/>
    <col min="4" max="4" width="18.00390625" style="17" customWidth="1"/>
    <col min="5" max="5" width="14.75390625" style="71" customWidth="1"/>
    <col min="6" max="6" width="15.875" style="71" customWidth="1"/>
    <col min="7" max="7" width="19.00390625" style="71" customWidth="1"/>
    <col min="8" max="8" width="17.125" style="71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7" customWidth="1"/>
    <col min="13" max="13" width="9.125" style="17" customWidth="1"/>
    <col min="14" max="16384" width="9.125" style="99" customWidth="1"/>
  </cols>
  <sheetData>
    <row r="1" spans="1:16" ht="15.75" customHeight="1">
      <c r="A1" s="209" t="s">
        <v>117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98"/>
      <c r="O1" s="98"/>
      <c r="P1" s="98"/>
    </row>
    <row r="2" spans="1:4" ht="11.25">
      <c r="A2" s="100"/>
      <c r="B2" s="101"/>
      <c r="C2" s="101"/>
      <c r="D2" s="101"/>
    </row>
    <row r="3" spans="1:13" ht="137.25" customHeight="1">
      <c r="A3" s="205" t="s">
        <v>3</v>
      </c>
      <c r="B3" s="203" t="s">
        <v>102</v>
      </c>
      <c r="C3" s="58" t="s">
        <v>66</v>
      </c>
      <c r="D3" s="27" t="s">
        <v>142</v>
      </c>
      <c r="E3" s="27" t="s">
        <v>118</v>
      </c>
      <c r="F3" s="35" t="s">
        <v>193</v>
      </c>
      <c r="G3" s="35" t="s">
        <v>194</v>
      </c>
      <c r="H3" s="35" t="s">
        <v>197</v>
      </c>
      <c r="I3" s="88" t="s">
        <v>131</v>
      </c>
      <c r="J3" s="88" t="s">
        <v>24</v>
      </c>
      <c r="K3" s="206" t="s">
        <v>67</v>
      </c>
      <c r="L3" s="206" t="s">
        <v>5</v>
      </c>
      <c r="M3" s="28" t="s">
        <v>6</v>
      </c>
    </row>
    <row r="4" spans="1:13" ht="43.5" customHeight="1">
      <c r="A4" s="205"/>
      <c r="B4" s="203"/>
      <c r="C4" s="49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8" t="s">
        <v>70</v>
      </c>
      <c r="K4" s="208"/>
      <c r="L4" s="208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168">
        <v>6</v>
      </c>
      <c r="G5" s="41">
        <v>7</v>
      </c>
      <c r="H5" s="41">
        <v>8</v>
      </c>
      <c r="I5" s="106">
        <v>9</v>
      </c>
      <c r="J5" s="72">
        <v>10</v>
      </c>
      <c r="K5" s="8">
        <v>11</v>
      </c>
      <c r="L5" s="8">
        <v>12</v>
      </c>
      <c r="M5" s="105">
        <v>13</v>
      </c>
    </row>
    <row r="6" spans="1:13" ht="22.5">
      <c r="A6" s="163">
        <v>1</v>
      </c>
      <c r="B6" s="22" t="s">
        <v>171</v>
      </c>
      <c r="C6" s="107">
        <v>0</v>
      </c>
      <c r="D6" s="11">
        <v>0</v>
      </c>
      <c r="E6" s="191">
        <f aca="true" t="shared" si="0" ref="E6:E15">C6-D6</f>
        <v>0</v>
      </c>
      <c r="F6" s="178">
        <v>4883.8</v>
      </c>
      <c r="G6" s="12">
        <v>46</v>
      </c>
      <c r="H6" s="46">
        <v>2231.8</v>
      </c>
      <c r="I6" s="108">
        <f aca="true" t="shared" si="1" ref="I6:I15">F6-G6-H6</f>
        <v>2606</v>
      </c>
      <c r="J6" s="109">
        <f aca="true" t="shared" si="2" ref="J6:J15">E6/I6*100</f>
        <v>0</v>
      </c>
      <c r="K6" s="110">
        <v>1</v>
      </c>
      <c r="L6" s="111">
        <v>1</v>
      </c>
      <c r="M6" s="111">
        <f aca="true" t="shared" si="3" ref="M6:M15">K6*L6</f>
        <v>1</v>
      </c>
    </row>
    <row r="7" spans="1:13" ht="22.5">
      <c r="A7" s="163">
        <v>2</v>
      </c>
      <c r="B7" s="22" t="s">
        <v>170</v>
      </c>
      <c r="C7" s="107">
        <v>0</v>
      </c>
      <c r="D7" s="46">
        <v>0</v>
      </c>
      <c r="E7" s="191">
        <f t="shared" si="0"/>
        <v>0</v>
      </c>
      <c r="F7" s="179">
        <v>1976.7</v>
      </c>
      <c r="G7" s="12">
        <v>46</v>
      </c>
      <c r="H7" s="46">
        <v>159.5</v>
      </c>
      <c r="I7" s="108">
        <f t="shared" si="1"/>
        <v>1771.2</v>
      </c>
      <c r="J7" s="109">
        <f t="shared" si="2"/>
        <v>0</v>
      </c>
      <c r="K7" s="110">
        <v>1</v>
      </c>
      <c r="L7" s="111">
        <v>1</v>
      </c>
      <c r="M7" s="111">
        <f t="shared" si="3"/>
        <v>1</v>
      </c>
    </row>
    <row r="8" spans="1:13" ht="22.5">
      <c r="A8" s="163">
        <v>3</v>
      </c>
      <c r="B8" s="22" t="s">
        <v>180</v>
      </c>
      <c r="C8" s="107">
        <v>0</v>
      </c>
      <c r="D8" s="46">
        <v>0</v>
      </c>
      <c r="E8" s="191">
        <f t="shared" si="0"/>
        <v>0</v>
      </c>
      <c r="F8" s="179">
        <v>2248.8</v>
      </c>
      <c r="G8" s="12">
        <v>46</v>
      </c>
      <c r="H8" s="46">
        <v>500.8</v>
      </c>
      <c r="I8" s="108">
        <f t="shared" si="1"/>
        <v>1702.0000000000002</v>
      </c>
      <c r="J8" s="109">
        <f t="shared" si="2"/>
        <v>0</v>
      </c>
      <c r="K8" s="110">
        <v>1</v>
      </c>
      <c r="L8" s="111">
        <v>1</v>
      </c>
      <c r="M8" s="111">
        <f t="shared" si="3"/>
        <v>1</v>
      </c>
    </row>
    <row r="9" spans="1:13" ht="22.5">
      <c r="A9" s="163">
        <v>4</v>
      </c>
      <c r="B9" s="22" t="s">
        <v>173</v>
      </c>
      <c r="C9" s="107">
        <v>0</v>
      </c>
      <c r="D9" s="46">
        <v>0</v>
      </c>
      <c r="E9" s="191">
        <f t="shared" si="0"/>
        <v>0</v>
      </c>
      <c r="F9" s="179">
        <v>3071.9</v>
      </c>
      <c r="G9" s="12">
        <v>46</v>
      </c>
      <c r="H9" s="46">
        <v>1053.4</v>
      </c>
      <c r="I9" s="108">
        <f t="shared" si="1"/>
        <v>1972.5</v>
      </c>
      <c r="J9" s="109">
        <f t="shared" si="2"/>
        <v>0</v>
      </c>
      <c r="K9" s="110">
        <v>1</v>
      </c>
      <c r="L9" s="111">
        <v>1</v>
      </c>
      <c r="M9" s="111">
        <f t="shared" si="3"/>
        <v>1</v>
      </c>
    </row>
    <row r="10" spans="1:13" ht="22.5">
      <c r="A10" s="163">
        <v>5</v>
      </c>
      <c r="B10" s="22" t="s">
        <v>174</v>
      </c>
      <c r="C10" s="107">
        <v>0</v>
      </c>
      <c r="D10" s="46">
        <v>0</v>
      </c>
      <c r="E10" s="191">
        <f t="shared" si="0"/>
        <v>0</v>
      </c>
      <c r="F10" s="179">
        <v>3803.7</v>
      </c>
      <c r="G10" s="12">
        <v>114.9</v>
      </c>
      <c r="H10" s="46">
        <v>551</v>
      </c>
      <c r="I10" s="108">
        <f t="shared" si="1"/>
        <v>3137.7999999999997</v>
      </c>
      <c r="J10" s="109">
        <f t="shared" si="2"/>
        <v>0</v>
      </c>
      <c r="K10" s="110">
        <v>1</v>
      </c>
      <c r="L10" s="111">
        <v>1</v>
      </c>
      <c r="M10" s="111">
        <f t="shared" si="3"/>
        <v>1</v>
      </c>
    </row>
    <row r="11" spans="1:13" ht="22.5">
      <c r="A11" s="163">
        <v>6</v>
      </c>
      <c r="B11" s="22" t="s">
        <v>175</v>
      </c>
      <c r="C11" s="107">
        <v>0</v>
      </c>
      <c r="D11" s="46">
        <v>0</v>
      </c>
      <c r="E11" s="191">
        <f t="shared" si="0"/>
        <v>0</v>
      </c>
      <c r="F11" s="179">
        <v>2696.1</v>
      </c>
      <c r="G11" s="12">
        <v>788.5</v>
      </c>
      <c r="H11" s="46">
        <v>165.5</v>
      </c>
      <c r="I11" s="108">
        <f t="shared" si="1"/>
        <v>1742.1</v>
      </c>
      <c r="J11" s="109">
        <f t="shared" si="2"/>
        <v>0</v>
      </c>
      <c r="K11" s="110">
        <v>1</v>
      </c>
      <c r="L11" s="111">
        <v>1</v>
      </c>
      <c r="M11" s="111">
        <f t="shared" si="3"/>
        <v>1</v>
      </c>
    </row>
    <row r="12" spans="1:13" ht="22.5">
      <c r="A12" s="163">
        <v>7</v>
      </c>
      <c r="B12" s="22" t="s">
        <v>176</v>
      </c>
      <c r="C12" s="107">
        <v>0</v>
      </c>
      <c r="D12" s="46">
        <v>0</v>
      </c>
      <c r="E12" s="191">
        <f t="shared" si="0"/>
        <v>0</v>
      </c>
      <c r="F12" s="179">
        <v>20225.2</v>
      </c>
      <c r="G12" s="12">
        <v>1715.2</v>
      </c>
      <c r="H12" s="46">
        <v>2513.2</v>
      </c>
      <c r="I12" s="108">
        <f t="shared" si="1"/>
        <v>15996.8</v>
      </c>
      <c r="J12" s="109">
        <f t="shared" si="2"/>
        <v>0</v>
      </c>
      <c r="K12" s="110">
        <v>1</v>
      </c>
      <c r="L12" s="111">
        <v>1</v>
      </c>
      <c r="M12" s="111">
        <f t="shared" si="3"/>
        <v>1</v>
      </c>
    </row>
    <row r="13" spans="1:13" ht="22.5">
      <c r="A13" s="163">
        <v>8</v>
      </c>
      <c r="B13" s="22" t="s">
        <v>184</v>
      </c>
      <c r="C13" s="107">
        <v>0</v>
      </c>
      <c r="D13" s="46">
        <v>0</v>
      </c>
      <c r="E13" s="191">
        <f t="shared" si="0"/>
        <v>0</v>
      </c>
      <c r="F13" s="179">
        <v>2467</v>
      </c>
      <c r="G13" s="12">
        <v>46</v>
      </c>
      <c r="H13" s="46">
        <v>338.1</v>
      </c>
      <c r="I13" s="108">
        <f t="shared" si="1"/>
        <v>2082.9</v>
      </c>
      <c r="J13" s="109">
        <f t="shared" si="2"/>
        <v>0</v>
      </c>
      <c r="K13" s="110">
        <v>1</v>
      </c>
      <c r="L13" s="111">
        <v>1</v>
      </c>
      <c r="M13" s="111">
        <f t="shared" si="3"/>
        <v>1</v>
      </c>
    </row>
    <row r="14" spans="1:13" ht="22.5">
      <c r="A14" s="163">
        <v>9</v>
      </c>
      <c r="B14" s="22" t="s">
        <v>178</v>
      </c>
      <c r="C14" s="107">
        <v>0</v>
      </c>
      <c r="D14" s="46">
        <v>0</v>
      </c>
      <c r="E14" s="191">
        <f t="shared" si="0"/>
        <v>0</v>
      </c>
      <c r="F14" s="179">
        <v>4636.6</v>
      </c>
      <c r="G14" s="12">
        <v>115</v>
      </c>
      <c r="H14" s="46">
        <v>874.4</v>
      </c>
      <c r="I14" s="108">
        <f t="shared" si="1"/>
        <v>3647.2000000000003</v>
      </c>
      <c r="J14" s="109">
        <f t="shared" si="2"/>
        <v>0</v>
      </c>
      <c r="K14" s="110">
        <v>1</v>
      </c>
      <c r="L14" s="111">
        <v>1</v>
      </c>
      <c r="M14" s="111">
        <f t="shared" si="3"/>
        <v>1</v>
      </c>
    </row>
    <row r="15" spans="1:13" ht="22.5">
      <c r="A15" s="163">
        <v>10</v>
      </c>
      <c r="B15" s="22" t="s">
        <v>179</v>
      </c>
      <c r="C15" s="107">
        <v>0</v>
      </c>
      <c r="D15" s="46">
        <v>0</v>
      </c>
      <c r="E15" s="191">
        <f t="shared" si="0"/>
        <v>0</v>
      </c>
      <c r="F15" s="180">
        <v>1980.6</v>
      </c>
      <c r="G15" s="12">
        <v>46</v>
      </c>
      <c r="H15" s="46">
        <v>149.6</v>
      </c>
      <c r="I15" s="108">
        <f t="shared" si="1"/>
        <v>1785</v>
      </c>
      <c r="J15" s="109">
        <f t="shared" si="2"/>
        <v>0</v>
      </c>
      <c r="K15" s="110">
        <v>1</v>
      </c>
      <c r="L15" s="111">
        <v>1</v>
      </c>
      <c r="M15" s="111">
        <f t="shared" si="3"/>
        <v>1</v>
      </c>
    </row>
    <row r="16" spans="1:13" ht="11.25">
      <c r="A16" s="203" t="s">
        <v>65</v>
      </c>
      <c r="B16" s="204"/>
      <c r="C16" s="29">
        <f aca="true" t="shared" si="4" ref="C16:I16">SUM(C6:C15)</f>
        <v>0</v>
      </c>
      <c r="D16" s="29">
        <f t="shared" si="4"/>
        <v>0</v>
      </c>
      <c r="E16" s="75">
        <f t="shared" si="4"/>
        <v>0</v>
      </c>
      <c r="F16" s="188">
        <f t="shared" si="4"/>
        <v>47990.399999999994</v>
      </c>
      <c r="G16" s="75">
        <f t="shared" si="4"/>
        <v>3009.6000000000004</v>
      </c>
      <c r="H16" s="75">
        <f t="shared" si="4"/>
        <v>8537.300000000001</v>
      </c>
      <c r="I16" s="75">
        <f t="shared" si="4"/>
        <v>36443.5</v>
      </c>
      <c r="J16" s="112" t="s">
        <v>8</v>
      </c>
      <c r="K16" s="113" t="s">
        <v>8</v>
      </c>
      <c r="L16" s="114">
        <v>1</v>
      </c>
      <c r="M16" s="115" t="s">
        <v>8</v>
      </c>
    </row>
    <row r="17" spans="1:13" ht="11.25">
      <c r="A17" s="116"/>
      <c r="B17" s="22"/>
      <c r="C17" s="22"/>
      <c r="D17" s="22"/>
      <c r="I17" s="117"/>
      <c r="K17" s="110"/>
      <c r="L17" s="118"/>
      <c r="M17" s="118"/>
    </row>
    <row r="18" spans="1:13" ht="11.25">
      <c r="A18" s="116"/>
      <c r="B18" s="22"/>
      <c r="C18" s="22"/>
      <c r="D18" s="22"/>
      <c r="K18" s="110"/>
      <c r="L18" s="118"/>
      <c r="M18" s="118"/>
    </row>
    <row r="19" spans="1:13" ht="11.25">
      <c r="A19" s="116"/>
      <c r="B19" s="22"/>
      <c r="C19" s="22"/>
      <c r="D19" s="22"/>
      <c r="K19" s="110"/>
      <c r="L19" s="118"/>
      <c r="M19" s="118"/>
    </row>
    <row r="20" spans="1:13" ht="11.25">
      <c r="A20" s="116"/>
      <c r="B20" s="22"/>
      <c r="C20" s="22"/>
      <c r="D20" s="22"/>
      <c r="K20" s="110"/>
      <c r="L20" s="118"/>
      <c r="M20" s="118"/>
    </row>
    <row r="21" spans="1:13" ht="11.25">
      <c r="A21" s="116"/>
      <c r="B21" s="22"/>
      <c r="C21" s="22"/>
      <c r="D21" s="22"/>
      <c r="K21" s="110"/>
      <c r="L21" s="118"/>
      <c r="M21" s="118"/>
    </row>
    <row r="22" spans="1:13" ht="11.25">
      <c r="A22" s="116"/>
      <c r="B22" s="22"/>
      <c r="C22" s="22"/>
      <c r="D22" s="22"/>
      <c r="K22" s="110"/>
      <c r="L22" s="118"/>
      <c r="M22" s="118"/>
    </row>
    <row r="23" spans="1:13" ht="11.25">
      <c r="A23" s="110"/>
      <c r="B23" s="118"/>
      <c r="C23" s="118"/>
      <c r="D23" s="118"/>
      <c r="K23" s="110"/>
      <c r="L23" s="118"/>
      <c r="M23" s="118"/>
    </row>
    <row r="24" spans="1:13" ht="11.25">
      <c r="A24" s="110"/>
      <c r="B24" s="118"/>
      <c r="C24" s="118"/>
      <c r="D24" s="118"/>
      <c r="K24" s="110"/>
      <c r="L24" s="118"/>
      <c r="M24" s="118"/>
    </row>
    <row r="25" spans="1:13" ht="11.25">
      <c r="A25" s="110"/>
      <c r="B25" s="118"/>
      <c r="C25" s="118"/>
      <c r="D25" s="118"/>
      <c r="K25" s="110"/>
      <c r="L25" s="118"/>
      <c r="M25" s="118"/>
    </row>
    <row r="26" spans="1:13" ht="11.25">
      <c r="A26" s="110"/>
      <c r="B26" s="118"/>
      <c r="C26" s="118"/>
      <c r="D26" s="118"/>
      <c r="K26" s="110"/>
      <c r="L26" s="118"/>
      <c r="M26" s="118"/>
    </row>
    <row r="27" spans="1:13" ht="11.25">
      <c r="A27" s="110"/>
      <c r="B27" s="118"/>
      <c r="C27" s="118"/>
      <c r="D27" s="118"/>
      <c r="K27" s="110"/>
      <c r="L27" s="118"/>
      <c r="M27" s="118"/>
    </row>
    <row r="28" spans="11:13" ht="11.25">
      <c r="K28" s="110"/>
      <c r="L28" s="118"/>
      <c r="M28" s="118"/>
    </row>
  </sheetData>
  <mergeCells count="6">
    <mergeCell ref="A1:M1"/>
    <mergeCell ref="A3:A4"/>
    <mergeCell ref="B3:B4"/>
    <mergeCell ref="A16:B16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:J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9" t="s">
        <v>220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5" t="s">
        <v>3</v>
      </c>
      <c r="B3" s="203" t="s">
        <v>102</v>
      </c>
      <c r="C3" s="27" t="s">
        <v>119</v>
      </c>
      <c r="D3" s="26"/>
      <c r="E3" s="26"/>
      <c r="F3" s="35" t="s">
        <v>195</v>
      </c>
      <c r="G3" s="35" t="s">
        <v>196</v>
      </c>
      <c r="H3" s="35" t="s">
        <v>197</v>
      </c>
      <c r="I3" s="88" t="s">
        <v>132</v>
      </c>
      <c r="J3" s="88" t="s">
        <v>24</v>
      </c>
      <c r="K3" s="206" t="s">
        <v>15</v>
      </c>
      <c r="L3" s="206" t="s">
        <v>63</v>
      </c>
      <c r="M3" s="6" t="s">
        <v>6</v>
      </c>
    </row>
    <row r="4" spans="1:13" s="10" customFormat="1" ht="56.25" customHeight="1">
      <c r="A4" s="205"/>
      <c r="B4" s="203"/>
      <c r="C4" s="8" t="s">
        <v>120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9" t="s">
        <v>64</v>
      </c>
      <c r="J4" s="27" t="s">
        <v>62</v>
      </c>
      <c r="K4" s="208"/>
      <c r="L4" s="208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9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22.5">
      <c r="A6" s="163">
        <v>1</v>
      </c>
      <c r="B6" s="40" t="s">
        <v>171</v>
      </c>
      <c r="C6" s="90">
        <v>0</v>
      </c>
      <c r="D6" s="91"/>
      <c r="E6" s="91"/>
      <c r="F6" s="178">
        <v>4883.8</v>
      </c>
      <c r="G6" s="12">
        <v>46</v>
      </c>
      <c r="H6" s="46">
        <v>2231.8</v>
      </c>
      <c r="I6" s="92">
        <f aca="true" t="shared" si="0" ref="I6:I15">F6-G6-H6</f>
        <v>2606</v>
      </c>
      <c r="J6" s="158">
        <f aca="true" t="shared" si="1" ref="J6:J15">C6/I6*100</f>
        <v>0</v>
      </c>
      <c r="K6" s="93">
        <v>1</v>
      </c>
      <c r="L6" s="13">
        <v>0.75</v>
      </c>
      <c r="M6" s="13">
        <f aca="true" t="shared" si="2" ref="M6:M15">K6*L6</f>
        <v>0.75</v>
      </c>
    </row>
    <row r="7" spans="1:13" ht="22.5">
      <c r="A7" s="163">
        <v>2</v>
      </c>
      <c r="B7" s="40" t="s">
        <v>170</v>
      </c>
      <c r="C7" s="90">
        <v>0</v>
      </c>
      <c r="D7" s="91"/>
      <c r="E7" s="91"/>
      <c r="F7" s="179">
        <v>1976.7</v>
      </c>
      <c r="G7" s="12">
        <v>46</v>
      </c>
      <c r="H7" s="46">
        <v>159.5</v>
      </c>
      <c r="I7" s="92">
        <f t="shared" si="0"/>
        <v>1771.2</v>
      </c>
      <c r="J7" s="158">
        <f t="shared" si="1"/>
        <v>0</v>
      </c>
      <c r="K7" s="93">
        <v>1</v>
      </c>
      <c r="L7" s="13">
        <v>0.75</v>
      </c>
      <c r="M7" s="13">
        <f t="shared" si="2"/>
        <v>0.75</v>
      </c>
    </row>
    <row r="8" spans="1:13" ht="22.5">
      <c r="A8" s="163">
        <v>3</v>
      </c>
      <c r="B8" s="40" t="s">
        <v>180</v>
      </c>
      <c r="C8" s="90">
        <v>0</v>
      </c>
      <c r="D8" s="91"/>
      <c r="E8" s="91"/>
      <c r="F8" s="179">
        <v>2248.8</v>
      </c>
      <c r="G8" s="12">
        <v>46</v>
      </c>
      <c r="H8" s="46">
        <v>500.8</v>
      </c>
      <c r="I8" s="92">
        <f t="shared" si="0"/>
        <v>1702.0000000000002</v>
      </c>
      <c r="J8" s="158">
        <f t="shared" si="1"/>
        <v>0</v>
      </c>
      <c r="K8" s="93">
        <v>1</v>
      </c>
      <c r="L8" s="13">
        <v>0.75</v>
      </c>
      <c r="M8" s="13">
        <f t="shared" si="2"/>
        <v>0.75</v>
      </c>
    </row>
    <row r="9" spans="1:13" ht="22.5">
      <c r="A9" s="163">
        <v>4</v>
      </c>
      <c r="B9" s="40" t="s">
        <v>173</v>
      </c>
      <c r="C9" s="90">
        <v>0</v>
      </c>
      <c r="D9" s="91"/>
      <c r="E9" s="91"/>
      <c r="F9" s="179">
        <v>3071.9</v>
      </c>
      <c r="G9" s="12">
        <v>46</v>
      </c>
      <c r="H9" s="46">
        <v>1053.4</v>
      </c>
      <c r="I9" s="92">
        <f t="shared" si="0"/>
        <v>1972.5</v>
      </c>
      <c r="J9" s="158">
        <f t="shared" si="1"/>
        <v>0</v>
      </c>
      <c r="K9" s="93">
        <v>1</v>
      </c>
      <c r="L9" s="13">
        <v>0.75</v>
      </c>
      <c r="M9" s="13">
        <f t="shared" si="2"/>
        <v>0.75</v>
      </c>
    </row>
    <row r="10" spans="1:13" ht="22.5">
      <c r="A10" s="163">
        <v>5</v>
      </c>
      <c r="B10" s="40" t="s">
        <v>174</v>
      </c>
      <c r="C10" s="90">
        <v>0</v>
      </c>
      <c r="D10" s="91"/>
      <c r="E10" s="91"/>
      <c r="F10" s="179">
        <v>3803.7</v>
      </c>
      <c r="G10" s="12">
        <v>114.9</v>
      </c>
      <c r="H10" s="46">
        <v>551</v>
      </c>
      <c r="I10" s="92">
        <f t="shared" si="0"/>
        <v>3137.7999999999997</v>
      </c>
      <c r="J10" s="158">
        <f t="shared" si="1"/>
        <v>0</v>
      </c>
      <c r="K10" s="93">
        <v>1</v>
      </c>
      <c r="L10" s="13">
        <v>0.75</v>
      </c>
      <c r="M10" s="13">
        <f t="shared" si="2"/>
        <v>0.75</v>
      </c>
    </row>
    <row r="11" spans="1:13" ht="22.5">
      <c r="A11" s="163">
        <v>6</v>
      </c>
      <c r="B11" s="40" t="s">
        <v>175</v>
      </c>
      <c r="C11" s="90">
        <v>0</v>
      </c>
      <c r="D11" s="91"/>
      <c r="E11" s="91"/>
      <c r="F11" s="179">
        <v>2696.1</v>
      </c>
      <c r="G11" s="12">
        <v>788.5</v>
      </c>
      <c r="H11" s="46">
        <v>165.5</v>
      </c>
      <c r="I11" s="92">
        <f t="shared" si="0"/>
        <v>1742.1</v>
      </c>
      <c r="J11" s="158">
        <f t="shared" si="1"/>
        <v>0</v>
      </c>
      <c r="K11" s="93">
        <v>1</v>
      </c>
      <c r="L11" s="13">
        <v>0.75</v>
      </c>
      <c r="M11" s="13">
        <f t="shared" si="2"/>
        <v>0.75</v>
      </c>
    </row>
    <row r="12" spans="1:13" ht="22.5">
      <c r="A12" s="163">
        <v>7</v>
      </c>
      <c r="B12" s="40" t="s">
        <v>185</v>
      </c>
      <c r="C12" s="90">
        <v>0</v>
      </c>
      <c r="D12" s="91"/>
      <c r="E12" s="91"/>
      <c r="F12" s="179">
        <v>20225.2</v>
      </c>
      <c r="G12" s="12">
        <v>1715.2</v>
      </c>
      <c r="H12" s="46">
        <v>2513.2</v>
      </c>
      <c r="I12" s="92">
        <f t="shared" si="0"/>
        <v>15996.8</v>
      </c>
      <c r="J12" s="158">
        <f t="shared" si="1"/>
        <v>0</v>
      </c>
      <c r="K12" s="93">
        <v>1</v>
      </c>
      <c r="L12" s="13">
        <v>0.75</v>
      </c>
      <c r="M12" s="13">
        <f t="shared" si="2"/>
        <v>0.75</v>
      </c>
    </row>
    <row r="13" spans="1:13" ht="22.5">
      <c r="A13" s="163">
        <v>8</v>
      </c>
      <c r="B13" s="40" t="s">
        <v>177</v>
      </c>
      <c r="C13" s="90">
        <v>0</v>
      </c>
      <c r="D13" s="91"/>
      <c r="E13" s="91"/>
      <c r="F13" s="179">
        <v>2467</v>
      </c>
      <c r="G13" s="12">
        <v>46</v>
      </c>
      <c r="H13" s="46">
        <v>338.1</v>
      </c>
      <c r="I13" s="92">
        <f t="shared" si="0"/>
        <v>2082.9</v>
      </c>
      <c r="J13" s="158">
        <f t="shared" si="1"/>
        <v>0</v>
      </c>
      <c r="K13" s="93">
        <v>1</v>
      </c>
      <c r="L13" s="13">
        <v>0.75</v>
      </c>
      <c r="M13" s="13">
        <f t="shared" si="2"/>
        <v>0.75</v>
      </c>
    </row>
    <row r="14" spans="1:13" ht="22.5">
      <c r="A14" s="163">
        <v>9</v>
      </c>
      <c r="B14" s="40" t="s">
        <v>178</v>
      </c>
      <c r="C14" s="90">
        <v>0</v>
      </c>
      <c r="D14" s="91"/>
      <c r="E14" s="91"/>
      <c r="F14" s="179">
        <v>4636.6</v>
      </c>
      <c r="G14" s="12">
        <v>115</v>
      </c>
      <c r="H14" s="46">
        <v>874.4</v>
      </c>
      <c r="I14" s="92">
        <f t="shared" si="0"/>
        <v>3647.2000000000003</v>
      </c>
      <c r="J14" s="158">
        <f t="shared" si="1"/>
        <v>0</v>
      </c>
      <c r="K14" s="93">
        <v>1</v>
      </c>
      <c r="L14" s="13">
        <v>0.75</v>
      </c>
      <c r="M14" s="13">
        <f t="shared" si="2"/>
        <v>0.75</v>
      </c>
    </row>
    <row r="15" spans="1:13" ht="22.5">
      <c r="A15" s="163">
        <v>10</v>
      </c>
      <c r="B15" s="40" t="s">
        <v>179</v>
      </c>
      <c r="C15" s="90">
        <v>0</v>
      </c>
      <c r="D15" s="91"/>
      <c r="E15" s="91"/>
      <c r="F15" s="180">
        <v>1980.6</v>
      </c>
      <c r="G15" s="12">
        <v>46</v>
      </c>
      <c r="H15" s="46">
        <v>149.6</v>
      </c>
      <c r="I15" s="92">
        <f t="shared" si="0"/>
        <v>1785</v>
      </c>
      <c r="J15" s="158">
        <f t="shared" si="1"/>
        <v>0</v>
      </c>
      <c r="K15" s="93">
        <v>1</v>
      </c>
      <c r="L15" s="13">
        <v>0.75</v>
      </c>
      <c r="M15" s="13">
        <f t="shared" si="2"/>
        <v>0.75</v>
      </c>
    </row>
    <row r="16" spans="1:13" ht="11.25">
      <c r="A16" s="203" t="s">
        <v>65</v>
      </c>
      <c r="B16" s="204"/>
      <c r="C16" s="18">
        <f aca="true" t="shared" si="3" ref="C16:I16">SUM(C6:C15)</f>
        <v>0</v>
      </c>
      <c r="D16" s="18">
        <f t="shared" si="3"/>
        <v>0</v>
      </c>
      <c r="E16" s="18">
        <f t="shared" si="3"/>
        <v>0</v>
      </c>
      <c r="F16" s="18">
        <f t="shared" si="3"/>
        <v>47990.399999999994</v>
      </c>
      <c r="G16" s="18">
        <f t="shared" si="3"/>
        <v>3009.6000000000004</v>
      </c>
      <c r="H16" s="18">
        <f t="shared" si="3"/>
        <v>8537.300000000001</v>
      </c>
      <c r="I16" s="18">
        <f t="shared" si="3"/>
        <v>36443.5</v>
      </c>
      <c r="J16" s="94" t="s">
        <v>8</v>
      </c>
      <c r="K16" s="95" t="s">
        <v>8</v>
      </c>
      <c r="L16" s="19">
        <v>0.75</v>
      </c>
      <c r="M16" s="52" t="s">
        <v>8</v>
      </c>
    </row>
    <row r="17" spans="1:11" s="24" customFormat="1" ht="11.25">
      <c r="A17" s="20"/>
      <c r="B17" s="21"/>
      <c r="C17" s="21"/>
      <c r="D17" s="22"/>
      <c r="E17" s="22"/>
      <c r="F17" s="22"/>
      <c r="G17" s="22"/>
      <c r="H17" s="22"/>
      <c r="I17" s="25"/>
      <c r="J17" s="21"/>
      <c r="K17" s="23"/>
    </row>
    <row r="18" spans="1:11" s="24" customFormat="1" ht="11.25">
      <c r="A18" s="20"/>
      <c r="B18" s="21"/>
      <c r="C18" s="21"/>
      <c r="D18" s="22"/>
      <c r="E18" s="22"/>
      <c r="F18" s="22"/>
      <c r="G18" s="22"/>
      <c r="H18" s="22"/>
      <c r="I18" s="25"/>
      <c r="J18" s="21"/>
      <c r="K18" s="23"/>
    </row>
    <row r="19" spans="1:11" s="24" customFormat="1" ht="11.25">
      <c r="A19" s="20"/>
      <c r="B19" s="21"/>
      <c r="C19" s="21"/>
      <c r="D19" s="22"/>
      <c r="E19" s="22"/>
      <c r="F19" s="22"/>
      <c r="G19" s="22"/>
      <c r="H19" s="22"/>
      <c r="I19" s="25"/>
      <c r="J19" s="21"/>
      <c r="K19" s="23"/>
    </row>
    <row r="20" spans="1:11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5"/>
      <c r="K20" s="23"/>
    </row>
    <row r="21" spans="1:11" s="24" customFormat="1" ht="11.25">
      <c r="A21" s="20"/>
      <c r="B21" s="21"/>
      <c r="C21" s="21"/>
      <c r="D21" s="22"/>
      <c r="E21" s="22"/>
      <c r="F21" s="22"/>
      <c r="G21" s="22"/>
      <c r="H21" s="22"/>
      <c r="I21" s="25"/>
      <c r="J21" s="21"/>
      <c r="K21" s="23"/>
    </row>
    <row r="22" spans="1:11" s="24" customFormat="1" ht="11.25">
      <c r="A22" s="20"/>
      <c r="B22" s="21"/>
      <c r="C22" s="21"/>
      <c r="D22" s="22"/>
      <c r="E22" s="22"/>
      <c r="F22" s="22"/>
      <c r="G22" s="22"/>
      <c r="H22" s="22"/>
      <c r="I22" s="25"/>
      <c r="J22" s="21"/>
      <c r="K22" s="23"/>
    </row>
    <row r="23" spans="1:11" s="24" customFormat="1" ht="11.25">
      <c r="A23" s="20"/>
      <c r="B23" s="21"/>
      <c r="C23" s="21"/>
      <c r="D23" s="22"/>
      <c r="E23" s="22"/>
      <c r="F23" s="22"/>
      <c r="G23" s="22"/>
      <c r="H23" s="22"/>
      <c r="I23" s="25"/>
      <c r="J23" s="21"/>
      <c r="K23" s="23"/>
    </row>
    <row r="24" spans="1:11" s="24" customFormat="1" ht="11.25">
      <c r="A24" s="23"/>
      <c r="D24" s="22"/>
      <c r="E24" s="22"/>
      <c r="F24" s="22"/>
      <c r="G24" s="22"/>
      <c r="H24" s="22"/>
      <c r="I24" s="25"/>
      <c r="K24" s="23"/>
    </row>
    <row r="25" spans="1:11" s="24" customFormat="1" ht="11.25">
      <c r="A25" s="23"/>
      <c r="D25" s="22"/>
      <c r="E25" s="22"/>
      <c r="F25" s="22"/>
      <c r="G25" s="22"/>
      <c r="H25" s="22"/>
      <c r="I25" s="25"/>
      <c r="K25" s="23"/>
    </row>
    <row r="26" spans="1:11" s="24" customFormat="1" ht="11.25">
      <c r="A26" s="23"/>
      <c r="D26" s="22"/>
      <c r="E26" s="22"/>
      <c r="F26" s="22"/>
      <c r="G26" s="22"/>
      <c r="H26" s="22"/>
      <c r="I26" s="25"/>
      <c r="K26" s="23"/>
    </row>
    <row r="27" spans="1:11" s="24" customFormat="1" ht="11.25">
      <c r="A27" s="23"/>
      <c r="I27" s="96"/>
      <c r="K27" s="23"/>
    </row>
    <row r="28" spans="1:11" s="24" customFormat="1" ht="11.25">
      <c r="A28" s="23"/>
      <c r="I28" s="96"/>
      <c r="K28" s="23"/>
    </row>
    <row r="29" ht="11.25">
      <c r="I29" s="97"/>
    </row>
    <row r="30" ht="11.25">
      <c r="I30" s="97"/>
    </row>
    <row r="31" ht="11.25">
      <c r="I31" s="97"/>
    </row>
    <row r="32" ht="11.25">
      <c r="I32" s="97"/>
    </row>
    <row r="33" ht="11.25">
      <c r="I33" s="97"/>
    </row>
    <row r="34" ht="11.25">
      <c r="I34" s="97"/>
    </row>
    <row r="35" ht="11.25">
      <c r="I35" s="97"/>
    </row>
    <row r="36" ht="11.25">
      <c r="I36" s="97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</sheetData>
  <mergeCells count="6">
    <mergeCell ref="A1:M1"/>
    <mergeCell ref="A16:B16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2011-06-09T04:55:45Z</cp:lastPrinted>
  <dcterms:created xsi:type="dcterms:W3CDTF">2007-07-17T04:31:37Z</dcterms:created>
  <dcterms:modified xsi:type="dcterms:W3CDTF">2011-07-11T04:19:47Z</dcterms:modified>
  <cp:category/>
  <cp:version/>
  <cp:contentType/>
  <cp:contentStatus/>
</cp:coreProperties>
</file>