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7" activeTab="17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<sst xmlns="http://schemas.openxmlformats.org/spreadsheetml/2006/main" count="603" uniqueCount="231">
  <si>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</si>
  <si>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</si>
  <si>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</si>
  <si>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</si>
  <si>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</si>
  <si>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</si>
  <si>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</si>
  <si>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</si>
  <si>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</si>
  <si>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</si>
  <si>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</si>
  <si>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</si>
  <si>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</si>
  <si>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</si>
  <si>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</si>
  <si>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</si>
  <si>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</si>
  <si>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</si>
  <si>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</si>
  <si>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</si>
  <si>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</si>
  <si>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</si>
  <si>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</si>
  <si>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</si>
  <si>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</si>
  <si>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</si>
  <si>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</si>
  <si>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</si>
  <si>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</si>
  <si>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</si>
  <si>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</si>
  <si>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</si>
  <si>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</si>
  <si>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</si>
  <si>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</si>
  <si>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</si>
  <si>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</si>
  <si>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</si>
  <si>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</si>
  <si>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</si>
  <si>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</si>
  <si>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</si>
  <si>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</si>
  <si>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</si>
  <si>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</si>
  <si>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</si>
  <si>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</si>
  <si>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</si>
  <si>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</si>
  <si>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</si>
  <si>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</si>
  <si>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</si>
  <si>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</si>
  <si>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</si>
  <si>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</si>
  <si>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</si>
  <si>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</si>
  <si>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</si>
  <si>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</si>
  <si>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</si>
  <si>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</si>
  <si>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</si>
  <si>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</si>
  <si>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</si>
  <si>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</si>
  <si>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</si>
  <si>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</si>
  <si>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</si>
  <si>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</si>
  <si>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</si>
  <si>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</si>
  <si>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</si>
  <si>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</si>
  <si>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</si>
  <si>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</si>
  <si>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</si>
  <si>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</si>
  <si>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</si>
  <si>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</si>
  <si>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</si>
  <si>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</si>
  <si>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</si>
  <si>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</si>
  <si>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</si>
  <si>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</si>
  <si>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</si>
  <si>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</si>
  <si>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</si>
  <si>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</si>
  <si>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</si>
  <si>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</si>
  <si>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</si>
  <si>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</si>
  <si>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</si>
  <si>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</si>
  <si>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</si>
  <si>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</si>
  <si>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</si>
  <si>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</si>
  <si>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</si>
  <si>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</si>
  <si>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</si>
  <si>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</si>
  <si>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</si>
  <si>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</si>
  <si>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</si>
  <si>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</si>
  <si>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</si>
  <si>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</si>
  <si>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</si>
  <si>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</si>
  <si>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</si>
  <si>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</si>
  <si>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</si>
  <si>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</si>
  <si>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</si>
  <si>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</si>
  <si>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</si>
  <si>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</si>
  <si>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</si>
  <si>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</si>
  <si>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</si>
  <si>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</si>
  <si>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</si>
  <si>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</si>
  <si>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</si>
  <si>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</si>
  <si>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</si>
  <si>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</si>
  <si>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</si>
  <si>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</si>
  <si>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</si>
  <si>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</si>
  <si>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</si>
  <si>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</si>
  <si>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</si>
  <si>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</si>
  <si>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</si>
  <si>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</si>
  <si>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</si>
  <si>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</si>
  <si>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</si>
  <si>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</si>
  <si>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</si>
  <si>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</si>
  <si>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</si>
  <si>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</si>
  <si>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</si>
  <si>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</si>
  <si>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</si>
  <si>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</si>
  <si>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</si>
  <si>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</si>
  <si>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</si>
  <si>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</si>
  <si>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</si>
  <si>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</si>
  <si>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</si>
  <si>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</si>
  <si>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</si>
  <si>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</si>
  <si>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</si>
  <si>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</si>
  <si>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</si>
  <si>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</si>
  <si>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</si>
  <si>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</si>
  <si>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</si>
  <si>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</si>
  <si>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</si>
  <si>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</si>
  <si>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</si>
  <si>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</si>
  <si>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</si>
  <si>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</si>
  <si>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</si>
  <si>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</si>
  <si>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</si>
  <si>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</si>
  <si>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</si>
  <si>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</si>
  <si>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</si>
  <si>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</si>
  <si>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</si>
  <si>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</si>
  <si>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</si>
  <si>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</si>
  <si>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</si>
  <si>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</si>
  <si>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</si>
  <si>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</si>
  <si>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</si>
  <si>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</si>
  <si>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</si>
  <si>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</si>
  <si>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</si>
  <si>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</si>
  <si>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</si>
  <si>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</si>
  <si>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</si>
  <si>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</si>
  <si>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</si>
  <si>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</si>
  <si>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</si>
  <si>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</si>
  <si>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</si>
  <si>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</si>
  <si>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</si>
  <si>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</si>
  <si>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</si>
  <si>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</si>
  <si>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</si>
  <si>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</si>
  <si>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</si>
  <si>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</si>
  <si>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</si>
  <si>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</si>
  <si>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</si>
  <si>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</si>
  <si>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</si>
  <si>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</si>
  <si>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</si>
  <si>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</si>
  <si>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</si>
  <si>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</si>
  <si>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го</t>
  </si>
  <si>
    <t>Недоимка по местным налогам на 01.12.2010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</si>
  <si>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</si>
  <si>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Кредиторская задолженность на 01.01.2011</t>
  </si>
  <si>
    <t xml:space="preserve"> Результаты оценки качества управления финансами и платежеспособности поселений Козловского  района   по состоянию на 01.01.2011 г. </t>
  </si>
  <si>
    <t>Недоимка по местным налогам на 01.01.2011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</si>
</sst>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</c:v>
                </c:pt>
                <c:pt idx="7">
                  <c:v>0</c:v>
                </c:pt>
                <c:pt idx="8">
                  <c:v>0.096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0.68</c:v>
                </c:pt>
                <c:pt idx="1">
                  <c:v>0.197</c:v>
                </c:pt>
                <c:pt idx="2">
                  <c:v>0.366</c:v>
                </c:pt>
                <c:pt idx="3">
                  <c:v>0</c:v>
                </c:pt>
                <c:pt idx="4">
                  <c:v>0</c:v>
                </c:pt>
                <c:pt idx="5">
                  <c:v>0.252</c:v>
                </c:pt>
                <c:pt idx="6">
                  <c:v>1.113</c:v>
                </c:pt>
                <c:pt idx="7">
                  <c:v>0</c:v>
                </c:pt>
                <c:pt idx="8">
                  <c:v>0</c:v>
                </c:pt>
                <c:pt idx="9">
                  <c:v>0.384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0.264</c:v>
                </c:pt>
                <c:pt idx="2">
                  <c:v>0.528</c:v>
                </c:pt>
                <c:pt idx="3">
                  <c:v>0.792</c:v>
                </c:pt>
                <c:pt idx="4">
                  <c:v>0.264</c:v>
                </c:pt>
                <c:pt idx="5">
                  <c:v>1.104</c:v>
                </c:pt>
                <c:pt idx="6">
                  <c:v>0</c:v>
                </c:pt>
                <c:pt idx="7">
                  <c:v>0</c:v>
                </c:pt>
                <c:pt idx="8">
                  <c:v>0.336</c:v>
                </c:pt>
                <c:pt idx="9">
                  <c:v>0.552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10.530000000000001</c:v>
                </c:pt>
                <c:pt idx="1">
                  <c:v>10.311</c:v>
                </c:pt>
                <c:pt idx="2">
                  <c:v>10.744000000000002</c:v>
                </c:pt>
                <c:pt idx="3">
                  <c:v>10.642</c:v>
                </c:pt>
                <c:pt idx="4">
                  <c:v>9.363999999999999</c:v>
                </c:pt>
                <c:pt idx="5">
                  <c:v>11.579999999999998</c:v>
                </c:pt>
                <c:pt idx="6">
                  <c:v>11.028</c:v>
                </c:pt>
                <c:pt idx="7">
                  <c:v>9.85</c:v>
                </c:pt>
                <c:pt idx="8">
                  <c:v>11.032</c:v>
                </c:pt>
                <c:pt idx="9">
                  <c:v>10.036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229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5">
        <v>0</v>
      </c>
      <c r="D6" s="194">
        <v>0</v>
      </c>
      <c r="E6" s="194">
        <v>0.68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1</v>
      </c>
      <c r="S6" s="194">
        <f aca="true" t="shared" si="0" ref="S6:S29">SUM(C6:R6)</f>
        <v>10.530000000000001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0.197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0.75</v>
      </c>
      <c r="N7" s="194">
        <v>0</v>
      </c>
      <c r="O7" s="194">
        <v>0.75</v>
      </c>
      <c r="P7" s="194">
        <v>0.75</v>
      </c>
      <c r="Q7" s="194">
        <v>0.264</v>
      </c>
      <c r="R7" s="194">
        <v>1</v>
      </c>
      <c r="S7" s="194">
        <f t="shared" si="0"/>
        <v>10.311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0.366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</v>
      </c>
      <c r="O8" s="194">
        <v>0.75</v>
      </c>
      <c r="P8" s="194">
        <v>0.75</v>
      </c>
      <c r="Q8" s="194">
        <v>0.528</v>
      </c>
      <c r="R8" s="194">
        <v>1</v>
      </c>
      <c r="S8" s="194">
        <f t="shared" si="0"/>
        <v>10.744000000000002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</v>
      </c>
      <c r="N9" s="194">
        <v>0.75</v>
      </c>
      <c r="O9" s="194">
        <v>0.75</v>
      </c>
      <c r="P9" s="194">
        <v>0.75</v>
      </c>
      <c r="Q9" s="194">
        <v>0.792</v>
      </c>
      <c r="R9" s="194">
        <v>1</v>
      </c>
      <c r="S9" s="194">
        <f t="shared" si="0"/>
        <v>10.642</v>
      </c>
    </row>
    <row r="10" spans="1:19" ht="22.5">
      <c r="A10" s="192">
        <v>5</v>
      </c>
      <c r="B10" s="30" t="s">
        <v>177</v>
      </c>
      <c r="C10" s="195">
        <v>0</v>
      </c>
      <c r="D10" s="194">
        <v>0</v>
      </c>
      <c r="E10" s="194">
        <v>0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</v>
      </c>
      <c r="N10" s="194">
        <v>0</v>
      </c>
      <c r="O10" s="194">
        <v>0.75</v>
      </c>
      <c r="P10" s="194">
        <v>0.75</v>
      </c>
      <c r="Q10" s="194">
        <v>0.264</v>
      </c>
      <c r="R10" s="194">
        <v>1</v>
      </c>
      <c r="S10" s="194">
        <f t="shared" si="0"/>
        <v>9.363999999999999</v>
      </c>
    </row>
    <row r="11" spans="1:19" ht="12.75">
      <c r="A11" s="192">
        <v>6</v>
      </c>
      <c r="B11" s="30" t="s">
        <v>178</v>
      </c>
      <c r="C11" s="193">
        <v>0</v>
      </c>
      <c r="D11" s="194">
        <v>0.374</v>
      </c>
      <c r="E11" s="194">
        <v>0.252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1.104</v>
      </c>
      <c r="R11" s="194">
        <v>1</v>
      </c>
      <c r="S11" s="194">
        <f t="shared" si="0"/>
        <v>11.579999999999998</v>
      </c>
    </row>
    <row r="12" spans="1:19" ht="12.75">
      <c r="A12" s="192">
        <v>7</v>
      </c>
      <c r="B12" s="30" t="s">
        <v>195</v>
      </c>
      <c r="C12" s="193">
        <v>0.065</v>
      </c>
      <c r="D12" s="194">
        <v>0</v>
      </c>
      <c r="E12" s="194">
        <v>1.113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</v>
      </c>
      <c r="O12" s="194">
        <v>0.75</v>
      </c>
      <c r="P12" s="194">
        <v>0.75</v>
      </c>
      <c r="Q12" s="194">
        <v>0</v>
      </c>
      <c r="R12" s="194">
        <v>1</v>
      </c>
      <c r="S12" s="194">
        <f t="shared" si="0"/>
        <v>11.028</v>
      </c>
    </row>
    <row r="13" spans="1:19" ht="22.5">
      <c r="A13" s="192">
        <v>8</v>
      </c>
      <c r="B13" s="30" t="s">
        <v>180</v>
      </c>
      <c r="C13" s="195">
        <v>0</v>
      </c>
      <c r="D13" s="194">
        <v>0</v>
      </c>
      <c r="E13" s="194">
        <v>0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</v>
      </c>
      <c r="R13" s="194">
        <v>1</v>
      </c>
      <c r="S13" s="194">
        <f t="shared" si="0"/>
        <v>9.85</v>
      </c>
    </row>
    <row r="14" spans="1:19" ht="22.5">
      <c r="A14" s="192">
        <v>9</v>
      </c>
      <c r="B14" s="30" t="s">
        <v>196</v>
      </c>
      <c r="C14" s="195">
        <v>0.096</v>
      </c>
      <c r="D14" s="194">
        <v>0</v>
      </c>
      <c r="E14" s="194">
        <v>0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0.336</v>
      </c>
      <c r="R14" s="194">
        <v>1</v>
      </c>
      <c r="S14" s="194">
        <f t="shared" si="0"/>
        <v>11.032</v>
      </c>
    </row>
    <row r="15" spans="1:19" ht="22.5">
      <c r="A15" s="192">
        <v>10</v>
      </c>
      <c r="B15" s="30" t="s">
        <v>182</v>
      </c>
      <c r="C15" s="195">
        <v>0</v>
      </c>
      <c r="D15" s="194">
        <v>0</v>
      </c>
      <c r="E15" s="194">
        <v>0.384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</v>
      </c>
      <c r="O15" s="194">
        <v>0.75</v>
      </c>
      <c r="P15" s="194">
        <v>0.75</v>
      </c>
      <c r="Q15" s="194">
        <v>0.552</v>
      </c>
      <c r="R15" s="194">
        <v>1</v>
      </c>
      <c r="S15" s="194">
        <f t="shared" si="0"/>
        <v>10.036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K15" sqref="K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9" t="s">
        <v>3</v>
      </c>
      <c r="B3" s="197" t="s">
        <v>102</v>
      </c>
      <c r="C3" s="28" t="s">
        <v>123</v>
      </c>
      <c r="D3" s="36" t="s">
        <v>210</v>
      </c>
      <c r="E3" s="36" t="s">
        <v>203</v>
      </c>
      <c r="F3" s="36" t="s">
        <v>204</v>
      </c>
      <c r="G3" s="100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199"/>
      <c r="B4" s="19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2"/>
      <c r="J4" s="202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2941.8</v>
      </c>
      <c r="E6" s="13">
        <v>45.4</v>
      </c>
      <c r="F6" s="54">
        <v>363.1</v>
      </c>
      <c r="G6" s="13">
        <f>D6-E6-F6</f>
        <v>2533.3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1716.3</v>
      </c>
      <c r="E7" s="13">
        <v>45.4</v>
      </c>
      <c r="F7" s="54">
        <v>153.4</v>
      </c>
      <c r="G7" s="13">
        <f aca="true" t="shared" si="2" ref="G7:G23">D7-E7-F7</f>
        <v>1517.4999999999998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3462.9</v>
      </c>
      <c r="E8" s="13">
        <v>45.4</v>
      </c>
      <c r="F8" s="54">
        <v>1263.2</v>
      </c>
      <c r="G8" s="13">
        <f t="shared" si="2"/>
        <v>2154.3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3189.8</v>
      </c>
      <c r="E9" s="13">
        <v>787.8</v>
      </c>
      <c r="F9" s="54">
        <v>527.6</v>
      </c>
      <c r="G9" s="13">
        <f t="shared" si="2"/>
        <v>1874.4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4665.6</v>
      </c>
      <c r="E10" s="13">
        <v>113.2</v>
      </c>
      <c r="F10" s="54">
        <v>1224.3</v>
      </c>
      <c r="G10" s="13">
        <f t="shared" si="2"/>
        <v>3328.1000000000004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4828.8</v>
      </c>
      <c r="E11" s="13">
        <v>45.4</v>
      </c>
      <c r="F11" s="54">
        <v>3015.3</v>
      </c>
      <c r="G11" s="13">
        <f t="shared" si="2"/>
        <v>1768.1000000000004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14569.9</v>
      </c>
      <c r="E12" s="13">
        <v>820.3</v>
      </c>
      <c r="F12" s="54">
        <v>0</v>
      </c>
      <c r="G12" s="13">
        <f t="shared" si="2"/>
        <v>13749.6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17177.4</v>
      </c>
      <c r="E13" s="13">
        <v>45.4</v>
      </c>
      <c r="F13" s="54">
        <v>14979.6</v>
      </c>
      <c r="G13" s="13">
        <f t="shared" si="2"/>
        <v>2152.3999999999996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6461.2</v>
      </c>
      <c r="E14" s="13">
        <v>113.2</v>
      </c>
      <c r="F14" s="54">
        <v>2166.9</v>
      </c>
      <c r="G14" s="13">
        <f t="shared" si="2"/>
        <v>4181.1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1884.3</v>
      </c>
      <c r="E15" s="13">
        <v>45.2</v>
      </c>
      <c r="F15" s="54">
        <v>142.9</v>
      </c>
      <c r="G15" s="13">
        <f t="shared" si="2"/>
        <v>1696.1999999999998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7" t="s">
        <v>39</v>
      </c>
      <c r="B24" s="198"/>
      <c r="C24" s="19">
        <f>SUM(C6:C23)</f>
        <v>0</v>
      </c>
      <c r="D24" s="19">
        <f>SUM(D6:D23)</f>
        <v>60898</v>
      </c>
      <c r="E24" s="56">
        <f>SUM(E6:E23)</f>
        <v>2106.7</v>
      </c>
      <c r="F24" s="19">
        <f>SUM(F6:F23)</f>
        <v>23836.300000000003</v>
      </c>
      <c r="G24" s="52">
        <f>SUM(G6:G23)</f>
        <v>34955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J15" sqref="J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9" t="s">
        <v>9</v>
      </c>
      <c r="B3" s="197" t="s">
        <v>102</v>
      </c>
      <c r="C3" s="28" t="s">
        <v>124</v>
      </c>
      <c r="D3" s="36" t="s">
        <v>213</v>
      </c>
      <c r="E3" s="36" t="s">
        <v>214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199"/>
      <c r="B4" s="19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2"/>
      <c r="I4" s="202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61">
        <v>963.1</v>
      </c>
      <c r="E6" s="186">
        <v>0</v>
      </c>
      <c r="F6" s="13">
        <f>D6+E6</f>
        <v>963.1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61">
        <v>328.4</v>
      </c>
      <c r="E7" s="33">
        <v>0</v>
      </c>
      <c r="F7" s="13">
        <f aca="true" t="shared" si="1" ref="F7:F29">D7+E7</f>
        <v>328.4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61">
        <v>228.7</v>
      </c>
      <c r="E8" s="33">
        <v>0</v>
      </c>
      <c r="F8" s="13">
        <f t="shared" si="1"/>
        <v>228.7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61">
        <v>418.2</v>
      </c>
      <c r="E9" s="33">
        <v>0</v>
      </c>
      <c r="F9" s="13">
        <f t="shared" si="1"/>
        <v>418.2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61">
        <v>428.8</v>
      </c>
      <c r="E10" s="33">
        <v>0</v>
      </c>
      <c r="F10" s="13">
        <f t="shared" si="1"/>
        <v>428.8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61">
        <v>305.4</v>
      </c>
      <c r="E11" s="33">
        <v>0</v>
      </c>
      <c r="F11" s="13">
        <f t="shared" si="1"/>
        <v>305.4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61">
        <v>8512.9</v>
      </c>
      <c r="E12" s="33">
        <v>0</v>
      </c>
      <c r="F12" s="13">
        <f t="shared" si="1"/>
        <v>8512.9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61">
        <v>272.7</v>
      </c>
      <c r="E13" s="33">
        <v>0</v>
      </c>
      <c r="F13" s="13">
        <f t="shared" si="1"/>
        <v>272.7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61">
        <v>2401</v>
      </c>
      <c r="E14" s="33">
        <v>0</v>
      </c>
      <c r="F14" s="13">
        <f t="shared" si="1"/>
        <v>2401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61">
        <v>382.6</v>
      </c>
      <c r="E15" s="33">
        <v>0</v>
      </c>
      <c r="F15" s="13">
        <f t="shared" si="1"/>
        <v>382.6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7" t="s">
        <v>39</v>
      </c>
      <c r="B30" s="198"/>
      <c r="C30" s="19">
        <f>SUM(C6:C29)</f>
        <v>0</v>
      </c>
      <c r="D30" s="19">
        <f>SUM(D6:D29)</f>
        <v>14241.800000000001</v>
      </c>
      <c r="E30" s="19">
        <f>SUM(E6:E29)</f>
        <v>0</v>
      </c>
      <c r="F30" s="19">
        <f>SUM(F6:F29)</f>
        <v>14241.800000000001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P1">
      <selection activeCell="T16" sqref="T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33.5" customHeight="1">
      <c r="A4" s="199" t="s">
        <v>9</v>
      </c>
      <c r="B4" s="197" t="s">
        <v>102</v>
      </c>
      <c r="C4" s="5" t="s">
        <v>224</v>
      </c>
      <c r="D4" s="5" t="s">
        <v>228</v>
      </c>
      <c r="E4" s="36" t="s">
        <v>31</v>
      </c>
      <c r="F4" s="36" t="s">
        <v>205</v>
      </c>
      <c r="G4" s="36" t="s">
        <v>206</v>
      </c>
      <c r="H4" s="83" t="s">
        <v>135</v>
      </c>
      <c r="I4" s="36" t="s">
        <v>207</v>
      </c>
      <c r="J4" s="36" t="s">
        <v>208</v>
      </c>
      <c r="K4" s="5" t="s">
        <v>209</v>
      </c>
      <c r="L4" s="6" t="s">
        <v>136</v>
      </c>
      <c r="M4" s="36" t="s">
        <v>210</v>
      </c>
      <c r="N4" s="36" t="s">
        <v>211</v>
      </c>
      <c r="O4" s="36" t="s">
        <v>212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199"/>
      <c r="B5" s="197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2"/>
      <c r="S5" s="202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3197.7</v>
      </c>
      <c r="G7" s="33">
        <v>412.3</v>
      </c>
      <c r="H7" s="85">
        <f>F7-G7</f>
        <v>2785.3999999999996</v>
      </c>
      <c r="I7" s="48">
        <v>97.8</v>
      </c>
      <c r="J7" s="48">
        <v>3.8</v>
      </c>
      <c r="K7" s="33">
        <f>I7-J7</f>
        <v>94</v>
      </c>
      <c r="L7" s="12">
        <f aca="true" t="shared" si="0" ref="L7:L16">F7-G7-K7</f>
        <v>2691.3999999999996</v>
      </c>
      <c r="M7" s="54">
        <v>2941.8</v>
      </c>
      <c r="N7" s="13">
        <v>45.4</v>
      </c>
      <c r="O7" s="54">
        <v>363.1</v>
      </c>
      <c r="P7" s="13">
        <f>M7-N7-O7</f>
        <v>2533.3</v>
      </c>
      <c r="Q7" s="17">
        <f>L7/P7*100</f>
        <v>106.24087159041564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1783</v>
      </c>
      <c r="G8" s="33">
        <v>206.3</v>
      </c>
      <c r="H8" s="85">
        <f aca="true" t="shared" si="3" ref="H8:H30">F8-G8</f>
        <v>1576.7</v>
      </c>
      <c r="I8" s="48">
        <v>7.5</v>
      </c>
      <c r="J8" s="48">
        <v>7.5</v>
      </c>
      <c r="K8" s="33">
        <f aca="true" t="shared" si="4" ref="K8:K30">I8-J8</f>
        <v>0</v>
      </c>
      <c r="L8" s="12">
        <f t="shared" si="0"/>
        <v>1576.7</v>
      </c>
      <c r="M8" s="54">
        <v>1716.3</v>
      </c>
      <c r="N8" s="13">
        <v>45.4</v>
      </c>
      <c r="O8" s="54">
        <v>153.4</v>
      </c>
      <c r="P8" s="13">
        <f aca="true" t="shared" si="5" ref="P8:P30">M8-N8-O8</f>
        <v>1517.4999999999998</v>
      </c>
      <c r="Q8" s="17">
        <f aca="true" t="shared" si="6" ref="Q8:Q30">L8/P8*100</f>
        <v>103.9011532125206</v>
      </c>
      <c r="R8" s="1">
        <v>1</v>
      </c>
      <c r="S8" s="14">
        <v>0.75</v>
      </c>
      <c r="T8" s="14">
        <f t="shared" si="1"/>
        <v>0.75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3527.5</v>
      </c>
      <c r="G9" s="33">
        <v>1312.4</v>
      </c>
      <c r="H9" s="85">
        <f t="shared" si="3"/>
        <v>2215.1</v>
      </c>
      <c r="I9" s="48">
        <v>3.8</v>
      </c>
      <c r="J9" s="48">
        <v>3.8</v>
      </c>
      <c r="K9" s="33">
        <f t="shared" si="4"/>
        <v>0</v>
      </c>
      <c r="L9" s="12">
        <f t="shared" si="0"/>
        <v>2215.1</v>
      </c>
      <c r="M9" s="54">
        <v>3462.9</v>
      </c>
      <c r="N9" s="13">
        <v>45.4</v>
      </c>
      <c r="O9" s="54">
        <v>1263.2</v>
      </c>
      <c r="P9" s="13">
        <f t="shared" si="5"/>
        <v>2154.3</v>
      </c>
      <c r="Q9" s="17">
        <f t="shared" si="6"/>
        <v>102.8222624518405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3224.8</v>
      </c>
      <c r="G10" s="33">
        <v>1319.2</v>
      </c>
      <c r="H10" s="85">
        <f t="shared" si="3"/>
        <v>1905.6000000000001</v>
      </c>
      <c r="I10" s="48">
        <v>781.2</v>
      </c>
      <c r="J10" s="48">
        <v>746.2</v>
      </c>
      <c r="K10" s="33">
        <f t="shared" si="4"/>
        <v>35</v>
      </c>
      <c r="L10" s="12">
        <f t="shared" si="0"/>
        <v>1870.6000000000001</v>
      </c>
      <c r="M10" s="54">
        <v>3189.8</v>
      </c>
      <c r="N10" s="13">
        <v>787.8</v>
      </c>
      <c r="O10" s="54">
        <v>527.6</v>
      </c>
      <c r="P10" s="13">
        <f t="shared" si="5"/>
        <v>1874.4</v>
      </c>
      <c r="Q10" s="17">
        <f t="shared" si="6"/>
        <v>99.7972684592403</v>
      </c>
      <c r="R10" s="1">
        <v>0</v>
      </c>
      <c r="S10" s="14">
        <v>0.75</v>
      </c>
      <c r="T10" s="14">
        <f t="shared" si="1"/>
        <v>0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4803.6</v>
      </c>
      <c r="G11" s="33">
        <v>1345</v>
      </c>
      <c r="H11" s="85">
        <f t="shared" si="3"/>
        <v>3458.6000000000004</v>
      </c>
      <c r="I11" s="48">
        <v>163.1</v>
      </c>
      <c r="J11" s="48">
        <v>7.5</v>
      </c>
      <c r="K11" s="33">
        <f t="shared" si="4"/>
        <v>155.6</v>
      </c>
      <c r="L11" s="12">
        <f t="shared" si="0"/>
        <v>3303.0000000000005</v>
      </c>
      <c r="M11" s="54">
        <v>4665.6</v>
      </c>
      <c r="N11" s="13">
        <v>113.2</v>
      </c>
      <c r="O11" s="54">
        <v>1224.3</v>
      </c>
      <c r="P11" s="13">
        <f t="shared" si="5"/>
        <v>3328.1000000000004</v>
      </c>
      <c r="Q11" s="17">
        <f t="shared" si="6"/>
        <v>99.24581593101169</v>
      </c>
      <c r="R11" s="1">
        <v>0</v>
      </c>
      <c r="S11" s="14">
        <v>0.75</v>
      </c>
      <c r="T11" s="14">
        <f t="shared" si="1"/>
        <v>0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4844.2</v>
      </c>
      <c r="G12" s="33">
        <v>3068.2</v>
      </c>
      <c r="H12" s="85">
        <f t="shared" si="3"/>
        <v>1776</v>
      </c>
      <c r="I12" s="48">
        <v>3014.6</v>
      </c>
      <c r="J12" s="48">
        <v>2793</v>
      </c>
      <c r="K12" s="33">
        <f t="shared" si="4"/>
        <v>221.5999999999999</v>
      </c>
      <c r="L12" s="12">
        <f t="shared" si="0"/>
        <v>1554.4</v>
      </c>
      <c r="M12" s="54">
        <v>4828.8</v>
      </c>
      <c r="N12" s="13">
        <v>45.4</v>
      </c>
      <c r="O12" s="54">
        <v>3015.3</v>
      </c>
      <c r="P12" s="13">
        <f t="shared" si="5"/>
        <v>1768.1000000000004</v>
      </c>
      <c r="Q12" s="17">
        <f t="shared" si="6"/>
        <v>87.91357954866805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17221.9</v>
      </c>
      <c r="G13" s="33">
        <v>827.8</v>
      </c>
      <c r="H13" s="85">
        <f t="shared" si="3"/>
        <v>16394.100000000002</v>
      </c>
      <c r="I13" s="48">
        <v>725.5</v>
      </c>
      <c r="J13" s="48">
        <v>601.4</v>
      </c>
      <c r="K13" s="33">
        <f t="shared" si="4"/>
        <v>124.10000000000002</v>
      </c>
      <c r="L13" s="12">
        <f t="shared" si="0"/>
        <v>16270.000000000002</v>
      </c>
      <c r="M13" s="54">
        <v>14569.9</v>
      </c>
      <c r="N13" s="13">
        <v>820.3</v>
      </c>
      <c r="O13" s="54">
        <v>0</v>
      </c>
      <c r="P13" s="13">
        <f t="shared" si="5"/>
        <v>13749.6</v>
      </c>
      <c r="Q13" s="17">
        <f t="shared" si="6"/>
        <v>118.33071507534765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17317.4</v>
      </c>
      <c r="G14" s="33">
        <v>15028.8</v>
      </c>
      <c r="H14" s="85">
        <f t="shared" si="3"/>
        <v>2288.600000000002</v>
      </c>
      <c r="I14" s="48">
        <v>17</v>
      </c>
      <c r="J14" s="48">
        <v>3.8</v>
      </c>
      <c r="K14" s="33">
        <f t="shared" si="4"/>
        <v>13.2</v>
      </c>
      <c r="L14" s="12">
        <f t="shared" si="0"/>
        <v>2275.4000000000024</v>
      </c>
      <c r="M14" s="54">
        <v>17177.4</v>
      </c>
      <c r="N14" s="13">
        <v>45.4</v>
      </c>
      <c r="O14" s="54">
        <v>14979.6</v>
      </c>
      <c r="P14" s="13">
        <f t="shared" si="5"/>
        <v>2152.3999999999996</v>
      </c>
      <c r="Q14" s="17">
        <f t="shared" si="6"/>
        <v>105.7145511986621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6618.1</v>
      </c>
      <c r="G15" s="33">
        <v>2287.5</v>
      </c>
      <c r="H15" s="85">
        <f t="shared" si="3"/>
        <v>4330.6</v>
      </c>
      <c r="I15" s="48">
        <v>114.4</v>
      </c>
      <c r="J15" s="48">
        <v>7.5</v>
      </c>
      <c r="K15" s="33">
        <f t="shared" si="4"/>
        <v>106.9</v>
      </c>
      <c r="L15" s="12">
        <f t="shared" si="0"/>
        <v>4223.700000000001</v>
      </c>
      <c r="M15" s="54">
        <v>6461.2</v>
      </c>
      <c r="N15" s="13">
        <v>113.2</v>
      </c>
      <c r="O15" s="54">
        <v>2166.9</v>
      </c>
      <c r="P15" s="13">
        <f t="shared" si="5"/>
        <v>4181.1</v>
      </c>
      <c r="Q15" s="17">
        <f t="shared" si="6"/>
        <v>101.0188706321303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1937.7</v>
      </c>
      <c r="G16" s="33">
        <v>195.5</v>
      </c>
      <c r="H16" s="85">
        <f t="shared" si="3"/>
        <v>1742.2</v>
      </c>
      <c r="I16" s="48">
        <v>62.4</v>
      </c>
      <c r="J16" s="48">
        <v>7.3</v>
      </c>
      <c r="K16" s="33">
        <f t="shared" si="4"/>
        <v>55.1</v>
      </c>
      <c r="L16" s="12">
        <f t="shared" si="0"/>
        <v>1687.1000000000001</v>
      </c>
      <c r="M16" s="54">
        <v>1884.3</v>
      </c>
      <c r="N16" s="13">
        <v>45.2</v>
      </c>
      <c r="O16" s="54">
        <v>142.9</v>
      </c>
      <c r="P16" s="13">
        <f t="shared" si="5"/>
        <v>1696.1999999999998</v>
      </c>
      <c r="Q16" s="17">
        <f t="shared" si="6"/>
        <v>99.46350666195026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7" t="s">
        <v>39</v>
      </c>
      <c r="B31" s="198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64475.899999999994</v>
      </c>
      <c r="G31" s="30">
        <f t="shared" si="8"/>
        <v>26003</v>
      </c>
      <c r="H31" s="86">
        <f t="shared" si="8"/>
        <v>38472.9</v>
      </c>
      <c r="I31" s="30">
        <f t="shared" si="8"/>
        <v>4987.299999999999</v>
      </c>
      <c r="J31" s="30">
        <f t="shared" si="8"/>
        <v>4181.8</v>
      </c>
      <c r="K31" s="30">
        <f t="shared" si="8"/>
        <v>805.5</v>
      </c>
      <c r="L31" s="19">
        <f t="shared" si="8"/>
        <v>37667.4</v>
      </c>
      <c r="M31" s="19">
        <f t="shared" si="8"/>
        <v>60898</v>
      </c>
      <c r="N31" s="56">
        <f t="shared" si="8"/>
        <v>2106.7</v>
      </c>
      <c r="O31" s="19">
        <f t="shared" si="8"/>
        <v>23836.300000000003</v>
      </c>
      <c r="P31" s="52">
        <f t="shared" si="8"/>
        <v>34955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L15" sqref="L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199" t="s">
        <v>13</v>
      </c>
      <c r="B3" s="197" t="s">
        <v>102</v>
      </c>
      <c r="C3" s="28" t="s">
        <v>138</v>
      </c>
      <c r="D3" s="27"/>
      <c r="E3" s="27"/>
      <c r="F3" s="36" t="s">
        <v>216</v>
      </c>
      <c r="G3" s="36" t="s">
        <v>217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2"/>
      <c r="K4" s="202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-255.9</v>
      </c>
      <c r="D6" s="13"/>
      <c r="E6" s="13"/>
      <c r="F6" s="61">
        <v>963.1</v>
      </c>
      <c r="G6" s="186">
        <v>0</v>
      </c>
      <c r="H6" s="13">
        <f>F6+G6</f>
        <v>963.1</v>
      </c>
      <c r="I6" s="63">
        <f>C6/H6*100</f>
        <v>-26.570449589866058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-66.7</v>
      </c>
      <c r="D7" s="13"/>
      <c r="E7" s="13"/>
      <c r="F7" s="61">
        <v>328.4</v>
      </c>
      <c r="G7" s="33">
        <v>0</v>
      </c>
      <c r="H7" s="13">
        <f aca="true" t="shared" si="1" ref="H7:H29">F7+G7</f>
        <v>328.4</v>
      </c>
      <c r="I7" s="17">
        <f aca="true" t="shared" si="2" ref="I7:I29">C7/H7*100</f>
        <v>-20.310596833130333</v>
      </c>
      <c r="J7" s="1">
        <v>0</v>
      </c>
      <c r="K7" s="14">
        <v>0.75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2">
        <v>-64.6</v>
      </c>
      <c r="D8" s="13"/>
      <c r="E8" s="13"/>
      <c r="F8" s="61">
        <v>228.7</v>
      </c>
      <c r="G8" s="33">
        <v>0</v>
      </c>
      <c r="H8" s="13">
        <f t="shared" si="1"/>
        <v>228.7</v>
      </c>
      <c r="I8" s="17">
        <f t="shared" si="2"/>
        <v>-28.246611281154347</v>
      </c>
      <c r="J8" s="1">
        <v>0</v>
      </c>
      <c r="K8" s="14">
        <v>0.75</v>
      </c>
      <c r="L8" s="14">
        <f t="shared" si="0"/>
        <v>0</v>
      </c>
    </row>
    <row r="9" spans="1:12" ht="22.5">
      <c r="A9" s="11">
        <v>4</v>
      </c>
      <c r="B9" s="16" t="s">
        <v>176</v>
      </c>
      <c r="C9" s="12">
        <v>-35</v>
      </c>
      <c r="D9" s="13"/>
      <c r="E9" s="13"/>
      <c r="F9" s="61">
        <v>418.2</v>
      </c>
      <c r="G9" s="33">
        <v>0</v>
      </c>
      <c r="H9" s="13">
        <f t="shared" si="1"/>
        <v>418.2</v>
      </c>
      <c r="I9" s="17">
        <f t="shared" si="2"/>
        <v>-8.369201339072214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-138</v>
      </c>
      <c r="D10" s="13"/>
      <c r="E10" s="13"/>
      <c r="F10" s="61">
        <v>428.8</v>
      </c>
      <c r="G10" s="33">
        <v>0</v>
      </c>
      <c r="H10" s="13">
        <f t="shared" si="1"/>
        <v>428.8</v>
      </c>
      <c r="I10" s="17">
        <f t="shared" si="2"/>
        <v>-32.18283582089552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-15.4</v>
      </c>
      <c r="D11" s="13"/>
      <c r="E11" s="13"/>
      <c r="F11" s="61">
        <v>305.4</v>
      </c>
      <c r="G11" s="33">
        <v>0</v>
      </c>
      <c r="H11" s="13">
        <f t="shared" si="1"/>
        <v>305.4</v>
      </c>
      <c r="I11" s="17">
        <f t="shared" si="2"/>
        <v>-5.0425671250818604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-2652</v>
      </c>
      <c r="D12" s="13"/>
      <c r="E12" s="13"/>
      <c r="F12" s="61">
        <v>8512.9</v>
      </c>
      <c r="G12" s="33">
        <v>0</v>
      </c>
      <c r="H12" s="13">
        <f t="shared" si="1"/>
        <v>8512.9</v>
      </c>
      <c r="I12" s="17">
        <f t="shared" si="2"/>
        <v>-31.152721164350577</v>
      </c>
      <c r="J12" s="1">
        <v>0</v>
      </c>
      <c r="K12" s="14">
        <v>0.75</v>
      </c>
      <c r="L12" s="14">
        <f t="shared" si="0"/>
        <v>0</v>
      </c>
    </row>
    <row r="13" spans="1:12" ht="22.5">
      <c r="A13" s="11">
        <v>8</v>
      </c>
      <c r="B13" s="16" t="s">
        <v>180</v>
      </c>
      <c r="C13" s="12">
        <v>-140</v>
      </c>
      <c r="D13" s="13"/>
      <c r="E13" s="13"/>
      <c r="F13" s="61">
        <v>272.7</v>
      </c>
      <c r="G13" s="33">
        <v>0</v>
      </c>
      <c r="H13" s="13">
        <f t="shared" si="1"/>
        <v>272.7</v>
      </c>
      <c r="I13" s="17">
        <f t="shared" si="2"/>
        <v>-51.33846718005134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-156.9</v>
      </c>
      <c r="D14" s="13"/>
      <c r="E14" s="13"/>
      <c r="F14" s="61">
        <v>2401</v>
      </c>
      <c r="G14" s="33">
        <v>0</v>
      </c>
      <c r="H14" s="13">
        <f t="shared" si="1"/>
        <v>2401</v>
      </c>
      <c r="I14" s="17">
        <f t="shared" si="2"/>
        <v>-6.5347771761765925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-53.4</v>
      </c>
      <c r="D15" s="13"/>
      <c r="E15" s="13"/>
      <c r="F15" s="61">
        <v>382.6</v>
      </c>
      <c r="G15" s="33">
        <v>0</v>
      </c>
      <c r="H15" s="13">
        <f t="shared" si="1"/>
        <v>382.6</v>
      </c>
      <c r="I15" s="17">
        <f t="shared" si="2"/>
        <v>-13.957135389440667</v>
      </c>
      <c r="J15" s="1">
        <v>0</v>
      </c>
      <c r="K15" s="14">
        <v>0.75</v>
      </c>
      <c r="L15" s="14">
        <f t="shared" si="0"/>
        <v>0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7" t="s">
        <v>39</v>
      </c>
      <c r="B30" s="198"/>
      <c r="C30" s="19">
        <f aca="true" t="shared" si="3" ref="C30:H30">SUM(C6:C29)</f>
        <v>-3577.9</v>
      </c>
      <c r="D30" s="19">
        <f t="shared" si="3"/>
        <v>0</v>
      </c>
      <c r="E30" s="19">
        <f t="shared" si="3"/>
        <v>0</v>
      </c>
      <c r="F30" s="32">
        <f t="shared" si="3"/>
        <v>14241.800000000001</v>
      </c>
      <c r="G30" s="19">
        <f t="shared" si="3"/>
        <v>0</v>
      </c>
      <c r="H30" s="52">
        <f t="shared" si="3"/>
        <v>14241.800000000001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4" t="s">
        <v>14</v>
      </c>
      <c r="B3" s="197" t="s">
        <v>102</v>
      </c>
      <c r="C3" s="68" t="s">
        <v>36</v>
      </c>
      <c r="D3" s="69"/>
      <c r="E3" s="69"/>
      <c r="F3" s="57" t="s">
        <v>213</v>
      </c>
      <c r="G3" s="57" t="s">
        <v>217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197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61">
        <v>963.1</v>
      </c>
      <c r="G6" s="186">
        <v>0</v>
      </c>
      <c r="H6" s="186">
        <f>F6+G6</f>
        <v>963.1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61">
        <v>328.4</v>
      </c>
      <c r="G7" s="33">
        <v>0</v>
      </c>
      <c r="H7" s="33">
        <f aca="true" t="shared" si="1" ref="H7:H29">F7+G7</f>
        <v>328.4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61">
        <v>228.7</v>
      </c>
      <c r="G8" s="33">
        <v>0</v>
      </c>
      <c r="H8" s="33">
        <f t="shared" si="1"/>
        <v>228.7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61">
        <v>418.2</v>
      </c>
      <c r="G9" s="33">
        <v>0</v>
      </c>
      <c r="H9" s="33">
        <f t="shared" si="1"/>
        <v>418.2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61">
        <v>428.8</v>
      </c>
      <c r="G10" s="33">
        <v>0</v>
      </c>
      <c r="H10" s="33">
        <f t="shared" si="1"/>
        <v>428.8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61">
        <v>305.4</v>
      </c>
      <c r="G11" s="33">
        <v>0</v>
      </c>
      <c r="H11" s="33">
        <f t="shared" si="1"/>
        <v>305.4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61">
        <v>8512.9</v>
      </c>
      <c r="G12" s="33">
        <v>0</v>
      </c>
      <c r="H12" s="33">
        <f t="shared" si="1"/>
        <v>8512.9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61">
        <v>272.7</v>
      </c>
      <c r="G13" s="33">
        <v>0</v>
      </c>
      <c r="H13" s="33">
        <f t="shared" si="1"/>
        <v>272.7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61">
        <v>2401</v>
      </c>
      <c r="G14" s="33">
        <v>0</v>
      </c>
      <c r="H14" s="33">
        <f t="shared" si="1"/>
        <v>2401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61">
        <v>382.6</v>
      </c>
      <c r="G15" s="33">
        <v>0</v>
      </c>
      <c r="H15" s="33">
        <f t="shared" si="1"/>
        <v>382.6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14241.800000000001</v>
      </c>
      <c r="G30" s="19">
        <f t="shared" si="3"/>
        <v>0</v>
      </c>
      <c r="H30" s="19">
        <f t="shared" si="3"/>
        <v>14241.800000000001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L15" sqref="L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9" t="s">
        <v>14</v>
      </c>
      <c r="B3" s="197" t="s">
        <v>102</v>
      </c>
      <c r="C3" s="6" t="s">
        <v>140</v>
      </c>
      <c r="D3" s="27"/>
      <c r="E3" s="27"/>
      <c r="F3" s="36" t="s">
        <v>205</v>
      </c>
      <c r="G3" s="36" t="s">
        <v>222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2"/>
      <c r="K4" s="202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3197.7</v>
      </c>
      <c r="G6" s="33">
        <v>412.3</v>
      </c>
      <c r="H6" s="33">
        <f>F6-G6</f>
        <v>2785.3999999999996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1783</v>
      </c>
      <c r="G7" s="33">
        <v>206.3</v>
      </c>
      <c r="H7" s="33">
        <f aca="true" t="shared" si="1" ref="H7:H19">F7-G7</f>
        <v>1576.7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3527.5</v>
      </c>
      <c r="G8" s="33">
        <v>1312.4</v>
      </c>
      <c r="H8" s="33">
        <f t="shared" si="1"/>
        <v>2215.1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3224.8</v>
      </c>
      <c r="G9" s="33">
        <v>1319.2</v>
      </c>
      <c r="H9" s="33">
        <f t="shared" si="1"/>
        <v>1905.6000000000001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4803.6</v>
      </c>
      <c r="G10" s="33">
        <v>1345</v>
      </c>
      <c r="H10" s="33">
        <f t="shared" si="1"/>
        <v>3458.6000000000004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4844.2</v>
      </c>
      <c r="G11" s="33">
        <v>3068.2</v>
      </c>
      <c r="H11" s="33">
        <f t="shared" si="1"/>
        <v>1776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17221.9</v>
      </c>
      <c r="G12" s="33">
        <v>827.8</v>
      </c>
      <c r="H12" s="33">
        <f t="shared" si="1"/>
        <v>16394.100000000002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17317.4</v>
      </c>
      <c r="G13" s="33">
        <v>15028.8</v>
      </c>
      <c r="H13" s="33">
        <f t="shared" si="1"/>
        <v>2288.600000000002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6618.1</v>
      </c>
      <c r="G14" s="33">
        <v>2287.5</v>
      </c>
      <c r="H14" s="33">
        <f t="shared" si="1"/>
        <v>4330.6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1937.7</v>
      </c>
      <c r="G15" s="33">
        <v>195.5</v>
      </c>
      <c r="H15" s="33">
        <f t="shared" si="1"/>
        <v>1742.2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7" t="s">
        <v>39</v>
      </c>
      <c r="B20" s="198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64475.899999999994</v>
      </c>
      <c r="G20" s="30">
        <f t="shared" si="3"/>
        <v>26003</v>
      </c>
      <c r="H20" s="19">
        <f t="shared" si="3"/>
        <v>38472.9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I4" sqref="I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9" t="s">
        <v>3</v>
      </c>
      <c r="B3" s="197" t="s">
        <v>102</v>
      </c>
      <c r="C3" s="36" t="s">
        <v>218</v>
      </c>
      <c r="D3" s="36" t="s">
        <v>219</v>
      </c>
      <c r="E3" s="36" t="s">
        <v>220</v>
      </c>
      <c r="F3" s="29" t="s">
        <v>1</v>
      </c>
      <c r="G3" s="27"/>
      <c r="H3" s="27"/>
      <c r="I3" s="5" t="s">
        <v>224</v>
      </c>
      <c r="J3" s="5" t="s">
        <v>228</v>
      </c>
      <c r="K3" s="36" t="s">
        <v>31</v>
      </c>
      <c r="L3" s="36" t="s">
        <v>205</v>
      </c>
      <c r="M3" s="36" t="s">
        <v>221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199"/>
      <c r="B4" s="19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2"/>
      <c r="Q4" s="202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2941.8</v>
      </c>
      <c r="D6" s="13">
        <v>45.4</v>
      </c>
      <c r="E6" s="54">
        <v>363.1</v>
      </c>
      <c r="F6" s="53">
        <f>C6-D6-E6</f>
        <v>2533.3</v>
      </c>
      <c r="G6" s="13"/>
      <c r="H6" s="13"/>
      <c r="I6" s="61">
        <v>0</v>
      </c>
      <c r="J6" s="61">
        <v>0</v>
      </c>
      <c r="K6" s="33">
        <f>J6-I6</f>
        <v>0</v>
      </c>
      <c r="L6" s="33">
        <v>3197.7</v>
      </c>
      <c r="M6" s="33">
        <v>412.3</v>
      </c>
      <c r="N6" s="33">
        <f>L6-M6</f>
        <v>2785.3999999999996</v>
      </c>
      <c r="O6" s="17">
        <f>(F6-N6)/F6*100</f>
        <v>-9.951446729562209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1716.3</v>
      </c>
      <c r="D7" s="13">
        <v>45.4</v>
      </c>
      <c r="E7" s="54">
        <v>153.4</v>
      </c>
      <c r="F7" s="54">
        <f aca="true" t="shared" si="1" ref="F7:F29">C7-D7-E7</f>
        <v>1517.4999999999998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1783</v>
      </c>
      <c r="M7" s="33">
        <v>206.3</v>
      </c>
      <c r="N7" s="33">
        <f aca="true" t="shared" si="3" ref="N7:N29">L7-M7</f>
        <v>1576.7</v>
      </c>
      <c r="O7" s="17">
        <f aca="true" t="shared" si="4" ref="O7:O29">(F7-N7)/F7*100</f>
        <v>-3.9011532125206116</v>
      </c>
      <c r="P7" s="80">
        <v>0.22</v>
      </c>
      <c r="Q7" s="14">
        <v>1.2</v>
      </c>
      <c r="R7" s="14">
        <f t="shared" si="0"/>
        <v>0.264</v>
      </c>
    </row>
    <row r="8" spans="1:18" ht="22.5">
      <c r="A8" s="11">
        <v>3</v>
      </c>
      <c r="B8" s="16" t="s">
        <v>183</v>
      </c>
      <c r="C8" s="54">
        <v>3462.9</v>
      </c>
      <c r="D8" s="13">
        <v>45.4</v>
      </c>
      <c r="E8" s="54">
        <v>1263.2</v>
      </c>
      <c r="F8" s="54">
        <f t="shared" si="1"/>
        <v>2154.3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3527.5</v>
      </c>
      <c r="M8" s="33">
        <v>1312.4</v>
      </c>
      <c r="N8" s="33">
        <f t="shared" si="3"/>
        <v>2215.1</v>
      </c>
      <c r="O8" s="17">
        <f t="shared" si="4"/>
        <v>-2.822262451840492</v>
      </c>
      <c r="P8" s="80">
        <v>0.44</v>
      </c>
      <c r="Q8" s="14">
        <v>1.2</v>
      </c>
      <c r="R8" s="14">
        <f t="shared" si="0"/>
        <v>0.528</v>
      </c>
    </row>
    <row r="9" spans="1:18" ht="22.5">
      <c r="A9" s="11">
        <v>4</v>
      </c>
      <c r="B9" s="16" t="s">
        <v>176</v>
      </c>
      <c r="C9" s="54">
        <v>3189.8</v>
      </c>
      <c r="D9" s="13">
        <v>787.8</v>
      </c>
      <c r="E9" s="54">
        <v>527.6</v>
      </c>
      <c r="F9" s="54">
        <f t="shared" si="1"/>
        <v>1874.4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3224.8</v>
      </c>
      <c r="M9" s="33">
        <v>1319.2</v>
      </c>
      <c r="N9" s="33">
        <f t="shared" si="3"/>
        <v>1905.6000000000001</v>
      </c>
      <c r="O9" s="17">
        <f t="shared" si="4"/>
        <v>-1.664532650448146</v>
      </c>
      <c r="P9" s="80">
        <v>0.66</v>
      </c>
      <c r="Q9" s="14">
        <v>1.2</v>
      </c>
      <c r="R9" s="14">
        <f t="shared" si="0"/>
        <v>0.792</v>
      </c>
    </row>
    <row r="10" spans="1:18" ht="22.5">
      <c r="A10" s="11">
        <v>5</v>
      </c>
      <c r="B10" s="16" t="s">
        <v>177</v>
      </c>
      <c r="C10" s="54">
        <v>4665.6</v>
      </c>
      <c r="D10" s="13">
        <v>113.2</v>
      </c>
      <c r="E10" s="54">
        <v>1224.3</v>
      </c>
      <c r="F10" s="54">
        <f t="shared" si="1"/>
        <v>3328.1000000000004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4803.6</v>
      </c>
      <c r="M10" s="33">
        <v>1345</v>
      </c>
      <c r="N10" s="33">
        <f t="shared" si="3"/>
        <v>3458.6000000000004</v>
      </c>
      <c r="O10" s="17">
        <f t="shared" si="4"/>
        <v>-3.9211562152579544</v>
      </c>
      <c r="P10" s="80">
        <v>0.22</v>
      </c>
      <c r="Q10" s="14">
        <v>1.2</v>
      </c>
      <c r="R10" s="14">
        <f t="shared" si="0"/>
        <v>0.264</v>
      </c>
    </row>
    <row r="11" spans="1:18" ht="22.5">
      <c r="A11" s="11">
        <v>6</v>
      </c>
      <c r="B11" s="16" t="s">
        <v>178</v>
      </c>
      <c r="C11" s="54">
        <v>4828.8</v>
      </c>
      <c r="D11" s="13">
        <v>45.4</v>
      </c>
      <c r="E11" s="54">
        <v>3015.3</v>
      </c>
      <c r="F11" s="54">
        <f t="shared" si="1"/>
        <v>1768.1000000000004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4844.2</v>
      </c>
      <c r="M11" s="33">
        <v>3068.2</v>
      </c>
      <c r="N11" s="33">
        <f t="shared" si="3"/>
        <v>1776</v>
      </c>
      <c r="O11" s="17">
        <f t="shared" si="4"/>
        <v>-0.4468073072789794</v>
      </c>
      <c r="P11" s="80">
        <v>0.92</v>
      </c>
      <c r="Q11" s="14">
        <v>1.2</v>
      </c>
      <c r="R11" s="14">
        <f t="shared" si="0"/>
        <v>1.104</v>
      </c>
    </row>
    <row r="12" spans="1:18" ht="22.5">
      <c r="A12" s="11">
        <v>7</v>
      </c>
      <c r="B12" s="16" t="s">
        <v>179</v>
      </c>
      <c r="C12" s="54">
        <v>14569.9</v>
      </c>
      <c r="D12" s="13">
        <v>820.3</v>
      </c>
      <c r="E12" s="54">
        <v>0</v>
      </c>
      <c r="F12" s="54">
        <f t="shared" si="1"/>
        <v>13749.6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17221.9</v>
      </c>
      <c r="M12" s="33">
        <v>827.8</v>
      </c>
      <c r="N12" s="33">
        <f t="shared" si="3"/>
        <v>16394.100000000002</v>
      </c>
      <c r="O12" s="17">
        <f t="shared" si="4"/>
        <v>-19.23328678652471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17177.4</v>
      </c>
      <c r="D13" s="13">
        <v>45.4</v>
      </c>
      <c r="E13" s="54">
        <v>14979.6</v>
      </c>
      <c r="F13" s="54">
        <f t="shared" si="1"/>
        <v>2152.3999999999996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17317.4</v>
      </c>
      <c r="M13" s="33">
        <v>15028.8</v>
      </c>
      <c r="N13" s="33">
        <f t="shared" si="3"/>
        <v>2288.600000000002</v>
      </c>
      <c r="O13" s="17">
        <f t="shared" si="4"/>
        <v>-6.327820107786776</v>
      </c>
      <c r="P13" s="80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181</v>
      </c>
      <c r="C14" s="54">
        <v>6461.2</v>
      </c>
      <c r="D14" s="13">
        <v>113.2</v>
      </c>
      <c r="E14" s="54">
        <v>2166.9</v>
      </c>
      <c r="F14" s="54">
        <f t="shared" si="1"/>
        <v>4181.1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6618.1</v>
      </c>
      <c r="M14" s="33">
        <v>2287.5</v>
      </c>
      <c r="N14" s="33">
        <f t="shared" si="3"/>
        <v>4330.6</v>
      </c>
      <c r="O14" s="17">
        <f t="shared" si="4"/>
        <v>-3.5756140728516415</v>
      </c>
      <c r="P14" s="80">
        <v>0.28</v>
      </c>
      <c r="Q14" s="14">
        <v>1.2</v>
      </c>
      <c r="R14" s="14">
        <f t="shared" si="0"/>
        <v>0.336</v>
      </c>
    </row>
    <row r="15" spans="1:18" ht="22.5">
      <c r="A15" s="11">
        <v>10</v>
      </c>
      <c r="B15" s="16" t="s">
        <v>182</v>
      </c>
      <c r="C15" s="54">
        <v>1884.3</v>
      </c>
      <c r="D15" s="13">
        <v>45.2</v>
      </c>
      <c r="E15" s="54">
        <v>142.9</v>
      </c>
      <c r="F15" s="54">
        <f t="shared" si="1"/>
        <v>1696.1999999999998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1937.7</v>
      </c>
      <c r="M15" s="33">
        <v>195.5</v>
      </c>
      <c r="N15" s="33">
        <f t="shared" si="3"/>
        <v>1742.2</v>
      </c>
      <c r="O15" s="17">
        <f t="shared" si="4"/>
        <v>-2.711944346185605</v>
      </c>
      <c r="P15" s="80">
        <v>0.46</v>
      </c>
      <c r="Q15" s="14">
        <v>1.2</v>
      </c>
      <c r="R15" s="14">
        <f t="shared" si="0"/>
        <v>0.552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7" t="s">
        <v>39</v>
      </c>
      <c r="B30" s="198"/>
      <c r="C30" s="19">
        <f aca="true" t="shared" si="5" ref="C30:N30">SUM(C6:C29)</f>
        <v>60898</v>
      </c>
      <c r="D30" s="56">
        <f t="shared" si="5"/>
        <v>2106.7</v>
      </c>
      <c r="E30" s="19">
        <f t="shared" si="5"/>
        <v>23836.300000000003</v>
      </c>
      <c r="F30" s="19">
        <f t="shared" si="5"/>
        <v>34955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64475.899999999994</v>
      </c>
      <c r="M30" s="30">
        <f t="shared" si="5"/>
        <v>26003</v>
      </c>
      <c r="N30" s="19">
        <f t="shared" si="5"/>
        <v>38472.9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pane xSplit="2" ySplit="4" topLeftCell="E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" sqref="H1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9" t="s">
        <v>20</v>
      </c>
      <c r="B3" s="197" t="s">
        <v>102</v>
      </c>
      <c r="C3" s="34" t="s">
        <v>51</v>
      </c>
      <c r="D3" s="34" t="s">
        <v>226</v>
      </c>
      <c r="E3" s="34" t="s">
        <v>230</v>
      </c>
      <c r="F3" s="34" t="s">
        <v>49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19</v>
      </c>
      <c r="L3" s="6" t="s">
        <v>6</v>
      </c>
    </row>
    <row r="4" spans="1:12" s="10" customFormat="1" ht="42.75" customHeight="1">
      <c r="A4" s="199"/>
      <c r="B4" s="197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2"/>
      <c r="K4" s="202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46</v>
      </c>
      <c r="E6" s="16">
        <v>33</v>
      </c>
      <c r="F6" s="97">
        <f>E6-D6</f>
        <v>-13</v>
      </c>
      <c r="G6" s="12">
        <v>0</v>
      </c>
      <c r="H6" s="13">
        <v>490.1</v>
      </c>
      <c r="I6" s="81">
        <f>F6/H6*100</f>
        <v>-2.652519893899204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33</v>
      </c>
      <c r="E7" s="16">
        <v>23</v>
      </c>
      <c r="F7" s="48">
        <f>E7-D7</f>
        <v>-10</v>
      </c>
      <c r="G7" s="12">
        <v>75</v>
      </c>
      <c r="H7" s="13">
        <v>229</v>
      </c>
      <c r="I7" s="81">
        <f aca="true" t="shared" si="1" ref="I7:I21">F7/H7*100</f>
        <v>-4.366812227074235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49</v>
      </c>
      <c r="E8" s="16">
        <v>33</v>
      </c>
      <c r="F8" s="48">
        <f aca="true" t="shared" si="2" ref="F8:F21">E8-D8</f>
        <v>-16</v>
      </c>
      <c r="G8" s="12">
        <v>1.3</v>
      </c>
      <c r="H8" s="13">
        <v>208.5</v>
      </c>
      <c r="I8" s="81">
        <f t="shared" si="1"/>
        <v>-7.673860911270983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42</v>
      </c>
      <c r="E9" s="16">
        <v>25</v>
      </c>
      <c r="F9" s="48">
        <f t="shared" si="2"/>
        <v>-17</v>
      </c>
      <c r="G9" s="12">
        <v>-214</v>
      </c>
      <c r="H9" s="13">
        <v>332.4</v>
      </c>
      <c r="I9" s="81">
        <f t="shared" si="1"/>
        <v>-5.114320096269555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26</v>
      </c>
      <c r="E10" s="16">
        <v>9</v>
      </c>
      <c r="F10" s="48">
        <f t="shared" si="2"/>
        <v>-17</v>
      </c>
      <c r="G10" s="12">
        <v>0</v>
      </c>
      <c r="H10" s="13">
        <v>319.7</v>
      </c>
      <c r="I10" s="81">
        <f t="shared" si="1"/>
        <v>-5.317485142320926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16</v>
      </c>
      <c r="E11" s="16">
        <v>11</v>
      </c>
      <c r="F11" s="48">
        <f t="shared" si="2"/>
        <v>-5</v>
      </c>
      <c r="G11" s="12">
        <v>-101</v>
      </c>
      <c r="H11" s="13">
        <v>228.3</v>
      </c>
      <c r="I11" s="81">
        <f t="shared" si="1"/>
        <v>-2.190100744634253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374</v>
      </c>
      <c r="E12" s="16">
        <v>349</v>
      </c>
      <c r="F12" s="48">
        <f t="shared" si="2"/>
        <v>-25</v>
      </c>
      <c r="G12" s="12">
        <v>-85</v>
      </c>
      <c r="H12" s="13">
        <v>7915</v>
      </c>
      <c r="I12" s="81">
        <f t="shared" si="1"/>
        <v>-0.3158559696778269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180</v>
      </c>
      <c r="C13" s="16">
        <v>21</v>
      </c>
      <c r="D13" s="16">
        <v>39</v>
      </c>
      <c r="E13" s="16">
        <v>29</v>
      </c>
      <c r="F13" s="48">
        <f t="shared" si="2"/>
        <v>-10</v>
      </c>
      <c r="G13" s="12">
        <v>0</v>
      </c>
      <c r="H13" s="13">
        <v>267.4</v>
      </c>
      <c r="I13" s="81">
        <f t="shared" si="1"/>
        <v>-3.7397157816005984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104</v>
      </c>
      <c r="E14" s="16">
        <v>88</v>
      </c>
      <c r="F14" s="48">
        <f t="shared" si="2"/>
        <v>-16</v>
      </c>
      <c r="G14" s="12">
        <v>-138</v>
      </c>
      <c r="H14" s="13">
        <v>1090.3</v>
      </c>
      <c r="I14" s="81">
        <f t="shared" si="1"/>
        <v>-1.4674860130239384</v>
      </c>
      <c r="J14" s="15">
        <v>1</v>
      </c>
      <c r="K14" s="14">
        <v>1</v>
      </c>
      <c r="L14" s="14">
        <f t="shared" si="0"/>
        <v>1</v>
      </c>
    </row>
    <row r="15" spans="1:12" ht="22.5">
      <c r="A15" s="11">
        <v>10</v>
      </c>
      <c r="B15" s="16" t="s">
        <v>182</v>
      </c>
      <c r="C15" s="16">
        <v>319</v>
      </c>
      <c r="D15" s="16">
        <v>11</v>
      </c>
      <c r="E15" s="16">
        <v>6</v>
      </c>
      <c r="F15" s="48">
        <f t="shared" si="2"/>
        <v>-5</v>
      </c>
      <c r="G15" s="12">
        <v>-62</v>
      </c>
      <c r="H15" s="13">
        <v>380.2</v>
      </c>
      <c r="I15" s="81">
        <f t="shared" si="1"/>
        <v>-1.3150973172014728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2"/>
        <v>0</v>
      </c>
      <c r="G16" s="12">
        <v>-423</v>
      </c>
      <c r="H16" s="13"/>
      <c r="I16" s="81" t="e">
        <f t="shared" si="1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2"/>
        <v>0</v>
      </c>
      <c r="G17" s="12">
        <v>-286</v>
      </c>
      <c r="H17" s="13"/>
      <c r="I17" s="81" t="e">
        <f t="shared" si="1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223</v>
      </c>
      <c r="E18" s="16"/>
      <c r="F18" s="48">
        <v>0</v>
      </c>
      <c r="G18" s="12">
        <v>0</v>
      </c>
      <c r="H18" s="13"/>
      <c r="I18" s="81" t="e">
        <f t="shared" si="1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2"/>
        <v>0</v>
      </c>
      <c r="G19" s="12">
        <v>18.6</v>
      </c>
      <c r="H19" s="13"/>
      <c r="I19" s="81" t="e">
        <f t="shared" si="1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2"/>
        <v>0</v>
      </c>
      <c r="G20" s="12">
        <v>0</v>
      </c>
      <c r="H20" s="13"/>
      <c r="I20" s="81" t="e">
        <f t="shared" si="1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2"/>
        <v>0</v>
      </c>
      <c r="G21" s="12">
        <v>0</v>
      </c>
      <c r="H21" s="13"/>
      <c r="I21" s="81" t="e">
        <f t="shared" si="1"/>
        <v>#DIV/0!</v>
      </c>
      <c r="K21" s="14">
        <v>1</v>
      </c>
      <c r="L21" s="14">
        <f t="shared" si="0"/>
        <v>0</v>
      </c>
    </row>
    <row r="22" spans="1:12" ht="11.25">
      <c r="A22" s="197" t="s">
        <v>39</v>
      </c>
      <c r="B22" s="198"/>
      <c r="C22" s="19">
        <f aca="true" t="shared" si="3" ref="C22:H22">SUM(C6:C21)</f>
        <v>13193</v>
      </c>
      <c r="D22" s="19">
        <f t="shared" si="3"/>
        <v>740</v>
      </c>
      <c r="E22" s="19">
        <f t="shared" si="3"/>
        <v>606</v>
      </c>
      <c r="F22" s="19">
        <f t="shared" si="3"/>
        <v>-134</v>
      </c>
      <c r="G22" s="19">
        <f t="shared" si="3"/>
        <v>-1214.1000000000001</v>
      </c>
      <c r="H22" s="19">
        <f t="shared" si="3"/>
        <v>11460.9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3" t="s">
        <v>101</v>
      </c>
      <c r="C1" s="203"/>
      <c r="D1" s="203"/>
      <c r="E1" s="203"/>
      <c r="F1" s="203"/>
      <c r="G1" s="203"/>
      <c r="H1" s="203"/>
      <c r="I1" s="203"/>
      <c r="J1" s="20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9" t="s">
        <v>3</v>
      </c>
      <c r="B4" s="200" t="s">
        <v>102</v>
      </c>
      <c r="C4" s="200" t="s">
        <v>103</v>
      </c>
      <c r="D4" s="200" t="s">
        <v>197</v>
      </c>
      <c r="E4" s="200" t="s">
        <v>198</v>
      </c>
      <c r="F4" s="200" t="s">
        <v>104</v>
      </c>
      <c r="G4" s="200" t="s">
        <v>99</v>
      </c>
      <c r="H4" s="200" t="s">
        <v>100</v>
      </c>
      <c r="I4" s="200" t="s">
        <v>5</v>
      </c>
      <c r="J4" s="204" t="s">
        <v>6</v>
      </c>
    </row>
    <row r="5" spans="1:10" ht="116.25" customHeight="1">
      <c r="A5" s="199"/>
      <c r="B5" s="201"/>
      <c r="C5" s="202"/>
      <c r="D5" s="202"/>
      <c r="E5" s="202"/>
      <c r="F5" s="202"/>
      <c r="G5" s="202"/>
      <c r="H5" s="201"/>
      <c r="I5" s="201"/>
      <c r="J5" s="205"/>
    </row>
    <row r="6" spans="1:10" s="10" customFormat="1" ht="51" customHeight="1">
      <c r="A6" s="199"/>
      <c r="B6" s="20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2"/>
      <c r="I6" s="202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963.1</v>
      </c>
      <c r="E8" s="186">
        <v>0</v>
      </c>
      <c r="F8" s="13">
        <f>D8+E8</f>
        <v>963.1</v>
      </c>
      <c r="G8" s="17">
        <f aca="true" t="shared" si="0" ref="G8:G31">C8/(C8+F8)*100</f>
        <v>61.9252816762206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328.4</v>
      </c>
      <c r="E9" s="33">
        <v>0</v>
      </c>
      <c r="F9" s="13">
        <f aca="true" t="shared" si="2" ref="F9:F31">D9+E9</f>
        <v>328.4</v>
      </c>
      <c r="G9" s="17">
        <f t="shared" si="0"/>
        <v>78.25165562913907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228.7</v>
      </c>
      <c r="E10" s="33">
        <v>0</v>
      </c>
      <c r="F10" s="13">
        <f t="shared" si="2"/>
        <v>228.7</v>
      </c>
      <c r="G10" s="17">
        <f t="shared" si="0"/>
        <v>85.68388106416275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418.2</v>
      </c>
      <c r="E11" s="33">
        <v>0</v>
      </c>
      <c r="F11" s="13">
        <f t="shared" si="2"/>
        <v>418.2</v>
      </c>
      <c r="G11" s="17">
        <f t="shared" si="0"/>
        <v>77.64353683310168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428.8</v>
      </c>
      <c r="E12" s="33">
        <v>0</v>
      </c>
      <c r="F12" s="13">
        <f t="shared" si="2"/>
        <v>428.8</v>
      </c>
      <c r="G12" s="17">
        <f t="shared" si="0"/>
        <v>86.58532770217425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305.4</v>
      </c>
      <c r="E13" s="33">
        <v>0</v>
      </c>
      <c r="F13" s="13">
        <f t="shared" si="2"/>
        <v>305.4</v>
      </c>
      <c r="G13" s="17">
        <f t="shared" si="0"/>
        <v>80.22789071604299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8512.9</v>
      </c>
      <c r="E14" s="33">
        <v>0</v>
      </c>
      <c r="F14" s="13">
        <f t="shared" si="2"/>
        <v>8512.9</v>
      </c>
      <c r="G14" s="17">
        <f t="shared" si="0"/>
        <v>38.05285907642153</v>
      </c>
      <c r="H14" s="15">
        <v>0.054</v>
      </c>
      <c r="I14" s="14">
        <v>1.2</v>
      </c>
      <c r="J14" s="14">
        <f t="shared" si="1"/>
        <v>0.0648</v>
      </c>
    </row>
    <row r="15" spans="1:10" ht="22.5">
      <c r="A15" s="11">
        <v>8</v>
      </c>
      <c r="B15" s="16" t="s">
        <v>180</v>
      </c>
      <c r="C15" s="48">
        <v>1733.3</v>
      </c>
      <c r="D15" s="61">
        <v>272.7</v>
      </c>
      <c r="E15" s="33">
        <v>0</v>
      </c>
      <c r="F15" s="13">
        <f t="shared" si="2"/>
        <v>272.7</v>
      </c>
      <c r="G15" s="17">
        <f t="shared" si="0"/>
        <v>86.40578265204385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2401</v>
      </c>
      <c r="E16" s="33">
        <v>0</v>
      </c>
      <c r="F16" s="13">
        <f t="shared" si="2"/>
        <v>2401</v>
      </c>
      <c r="G16" s="17">
        <f t="shared" si="0"/>
        <v>37.23039920524954</v>
      </c>
      <c r="H16" s="15">
        <v>0.08</v>
      </c>
      <c r="I16" s="14">
        <v>1.2</v>
      </c>
      <c r="J16" s="14">
        <f t="shared" si="1"/>
        <v>0.096</v>
      </c>
    </row>
    <row r="17" spans="1:10" ht="22.5">
      <c r="A17" s="11">
        <v>10</v>
      </c>
      <c r="B17" s="16" t="s">
        <v>182</v>
      </c>
      <c r="C17" s="48">
        <v>1076.2</v>
      </c>
      <c r="D17" s="61">
        <v>382.6</v>
      </c>
      <c r="E17" s="33">
        <v>0</v>
      </c>
      <c r="F17" s="13">
        <f t="shared" si="2"/>
        <v>382.6</v>
      </c>
      <c r="G17" s="17">
        <f t="shared" si="0"/>
        <v>73.7729640800658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7" t="s">
        <v>78</v>
      </c>
      <c r="B32" s="198"/>
      <c r="C32" s="30">
        <f>SUM(C8:C31)</f>
        <v>19039</v>
      </c>
      <c r="D32" s="30">
        <f>SUM(D8:D31)</f>
        <v>14241.800000000001</v>
      </c>
      <c r="E32" s="19">
        <f>SUM(E8:E31)</f>
        <v>0</v>
      </c>
      <c r="F32" s="19">
        <f>SUM(F8:F31)</f>
        <v>14241.800000000001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J15" sqref="J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14.75" customHeight="1">
      <c r="A3" s="199" t="s">
        <v>3</v>
      </c>
      <c r="B3" s="197" t="s">
        <v>102</v>
      </c>
      <c r="C3" s="36" t="s">
        <v>199</v>
      </c>
      <c r="D3" s="34" t="s">
        <v>126</v>
      </c>
      <c r="E3" s="100" t="s">
        <v>106</v>
      </c>
      <c r="F3" s="36" t="s">
        <v>200</v>
      </c>
      <c r="G3" s="162" t="s">
        <v>127</v>
      </c>
      <c r="H3" s="100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199"/>
      <c r="B4" s="197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2"/>
      <c r="K4" s="202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97.8</v>
      </c>
      <c r="D6" s="48">
        <v>3.8</v>
      </c>
      <c r="E6" s="85">
        <f aca="true" t="shared" si="0" ref="E6:E29">C6-D6</f>
        <v>94</v>
      </c>
      <c r="F6" s="33">
        <v>3197.7</v>
      </c>
      <c r="G6" s="33">
        <v>412.3</v>
      </c>
      <c r="H6" s="85">
        <f aca="true" t="shared" si="1" ref="H6:H29">F6-G6</f>
        <v>2785.3999999999996</v>
      </c>
      <c r="I6" s="179">
        <f aca="true" t="shared" si="2" ref="I6:I29">E6/H6*100</f>
        <v>3.3747397142241695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7.5</v>
      </c>
      <c r="D7" s="48">
        <v>7.5</v>
      </c>
      <c r="E7" s="85">
        <f t="shared" si="0"/>
        <v>0</v>
      </c>
      <c r="F7" s="33">
        <v>1783</v>
      </c>
      <c r="G7" s="33">
        <v>206.3</v>
      </c>
      <c r="H7" s="85">
        <f t="shared" si="1"/>
        <v>1576.7</v>
      </c>
      <c r="I7" s="179">
        <f t="shared" si="2"/>
        <v>0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3.8</v>
      </c>
      <c r="D8" s="48">
        <v>3.8</v>
      </c>
      <c r="E8" s="85">
        <f t="shared" si="0"/>
        <v>0</v>
      </c>
      <c r="F8" s="33">
        <v>3527.5</v>
      </c>
      <c r="G8" s="33">
        <v>1312.4</v>
      </c>
      <c r="H8" s="85">
        <f t="shared" si="1"/>
        <v>2215.1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781.2</v>
      </c>
      <c r="D9" s="48">
        <v>746.2</v>
      </c>
      <c r="E9" s="85">
        <f t="shared" si="0"/>
        <v>35</v>
      </c>
      <c r="F9" s="33">
        <v>3224.8</v>
      </c>
      <c r="G9" s="33">
        <v>1319.2</v>
      </c>
      <c r="H9" s="85">
        <f t="shared" si="1"/>
        <v>1905.6000000000001</v>
      </c>
      <c r="I9" s="179">
        <f t="shared" si="2"/>
        <v>1.8366918555835432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163.1</v>
      </c>
      <c r="D10" s="48">
        <v>7.5</v>
      </c>
      <c r="E10" s="85">
        <f t="shared" si="0"/>
        <v>155.6</v>
      </c>
      <c r="F10" s="33">
        <v>4803.6</v>
      </c>
      <c r="G10" s="33">
        <v>1345</v>
      </c>
      <c r="H10" s="85">
        <f t="shared" si="1"/>
        <v>3458.6000000000004</v>
      </c>
      <c r="I10" s="179">
        <f t="shared" si="2"/>
        <v>4.4989302029723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3014.6</v>
      </c>
      <c r="D11" s="48">
        <v>2793</v>
      </c>
      <c r="E11" s="85">
        <f t="shared" si="0"/>
        <v>221.5999999999999</v>
      </c>
      <c r="F11" s="33">
        <v>4844.2</v>
      </c>
      <c r="G11" s="33">
        <v>3068.2</v>
      </c>
      <c r="H11" s="85">
        <f t="shared" si="1"/>
        <v>1776</v>
      </c>
      <c r="I11" s="179">
        <f t="shared" si="2"/>
        <v>12.477477477477471</v>
      </c>
      <c r="J11" s="180">
        <v>0.748</v>
      </c>
      <c r="K11" s="181">
        <v>0.5</v>
      </c>
      <c r="L11" s="181">
        <f t="shared" si="3"/>
        <v>0.374</v>
      </c>
    </row>
    <row r="12" spans="1:12" ht="22.5">
      <c r="A12" s="102">
        <v>7</v>
      </c>
      <c r="B12" s="48" t="s">
        <v>179</v>
      </c>
      <c r="C12" s="48">
        <v>725.5</v>
      </c>
      <c r="D12" s="48">
        <v>601.4</v>
      </c>
      <c r="E12" s="85">
        <f t="shared" si="0"/>
        <v>124.10000000000002</v>
      </c>
      <c r="F12" s="33">
        <v>17221.9</v>
      </c>
      <c r="G12" s="33">
        <v>827.8</v>
      </c>
      <c r="H12" s="85">
        <f t="shared" si="1"/>
        <v>16394.100000000002</v>
      </c>
      <c r="I12" s="179">
        <f t="shared" si="2"/>
        <v>0.756979645116231</v>
      </c>
      <c r="J12" s="180">
        <v>0</v>
      </c>
      <c r="K12" s="181">
        <v>0.5</v>
      </c>
      <c r="L12" s="181">
        <f t="shared" si="3"/>
        <v>0</v>
      </c>
    </row>
    <row r="13" spans="1:12" ht="22.5">
      <c r="A13" s="102">
        <v>8</v>
      </c>
      <c r="B13" s="48" t="s">
        <v>180</v>
      </c>
      <c r="C13" s="48">
        <v>17</v>
      </c>
      <c r="D13" s="48">
        <v>3.8</v>
      </c>
      <c r="E13" s="85">
        <f t="shared" si="0"/>
        <v>13.2</v>
      </c>
      <c r="F13" s="33">
        <v>17317.4</v>
      </c>
      <c r="G13" s="33">
        <v>15028.8</v>
      </c>
      <c r="H13" s="85">
        <f t="shared" si="1"/>
        <v>2288.600000000002</v>
      </c>
      <c r="I13" s="179">
        <f t="shared" si="2"/>
        <v>0.576771825570217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114.4</v>
      </c>
      <c r="D14" s="48">
        <v>7.5</v>
      </c>
      <c r="E14" s="85">
        <f t="shared" si="0"/>
        <v>106.9</v>
      </c>
      <c r="F14" s="33">
        <v>6618.1</v>
      </c>
      <c r="G14" s="33">
        <v>2287.5</v>
      </c>
      <c r="H14" s="85">
        <f t="shared" si="1"/>
        <v>4330.6</v>
      </c>
      <c r="I14" s="179">
        <f t="shared" si="2"/>
        <v>2.468480118228421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62.4</v>
      </c>
      <c r="D15" s="48">
        <v>7.3</v>
      </c>
      <c r="E15" s="85">
        <f t="shared" si="0"/>
        <v>55.1</v>
      </c>
      <c r="F15" s="33">
        <v>1937.7</v>
      </c>
      <c r="G15" s="33">
        <v>195.5</v>
      </c>
      <c r="H15" s="85">
        <f t="shared" si="1"/>
        <v>1742.2</v>
      </c>
      <c r="I15" s="179">
        <f t="shared" si="2"/>
        <v>3.1626678911720814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 t="s">
        <v>225</v>
      </c>
      <c r="E28" s="85"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7" t="s">
        <v>65</v>
      </c>
      <c r="B30" s="198"/>
      <c r="C30" s="30">
        <f aca="true" t="shared" si="4" ref="C30:H30">SUM(C6:C29)</f>
        <v>4987.299999999999</v>
      </c>
      <c r="D30" s="30">
        <f t="shared" si="4"/>
        <v>4181.8</v>
      </c>
      <c r="E30" s="143">
        <f t="shared" si="4"/>
        <v>805.5</v>
      </c>
      <c r="F30" s="143">
        <f t="shared" si="4"/>
        <v>64475.899999999994</v>
      </c>
      <c r="G30" s="143">
        <f t="shared" si="4"/>
        <v>26003</v>
      </c>
      <c r="H30" s="86">
        <f t="shared" si="4"/>
        <v>38472.9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4" ht="11.25">
      <c r="A2" s="115"/>
      <c r="B2" s="116"/>
      <c r="C2" s="116"/>
      <c r="D2" s="116"/>
    </row>
    <row r="3" spans="1:14" ht="123" customHeight="1">
      <c r="A3" s="199" t="s">
        <v>3</v>
      </c>
      <c r="B3" s="200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201</v>
      </c>
      <c r="I3" s="162" t="s">
        <v>130</v>
      </c>
      <c r="J3" s="100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6"/>
      <c r="B4" s="202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2"/>
      <c r="M4" s="202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1356.6</v>
      </c>
      <c r="D6" s="18">
        <f>C6-E6</f>
        <v>37.899999999999864</v>
      </c>
      <c r="E6" s="62">
        <v>1318.7</v>
      </c>
      <c r="F6" s="165">
        <v>0</v>
      </c>
      <c r="G6" s="166">
        <v>0</v>
      </c>
      <c r="H6" s="33">
        <v>3197.7</v>
      </c>
      <c r="I6" s="33">
        <v>412.3</v>
      </c>
      <c r="J6" s="167">
        <f aca="true" t="shared" si="0" ref="J6:J29">H6-I6</f>
        <v>2785.3999999999996</v>
      </c>
      <c r="K6" s="168">
        <f aca="true" t="shared" si="1" ref="K6:K29">(E6+F6+G6)/J6*100</f>
        <v>47.34329001220651</v>
      </c>
      <c r="L6" s="169">
        <v>0.453</v>
      </c>
      <c r="M6" s="127">
        <v>1.5</v>
      </c>
      <c r="N6" s="127">
        <f aca="true" t="shared" si="2" ref="N6:N29">L6*M6</f>
        <v>0.6795</v>
      </c>
    </row>
    <row r="7" spans="1:14" ht="22.5">
      <c r="A7" s="102">
        <v>2</v>
      </c>
      <c r="B7" s="48" t="s">
        <v>173</v>
      </c>
      <c r="C7" s="85">
        <v>1035</v>
      </c>
      <c r="D7" s="18">
        <f aca="true" t="shared" si="3" ref="D7:D29">C7-E7</f>
        <v>34.700000000000045</v>
      </c>
      <c r="E7" s="62">
        <v>1000.3</v>
      </c>
      <c r="F7" s="165">
        <v>0</v>
      </c>
      <c r="G7" s="123">
        <v>0</v>
      </c>
      <c r="H7" s="33">
        <v>1783</v>
      </c>
      <c r="I7" s="33">
        <v>206.3</v>
      </c>
      <c r="J7" s="167">
        <f t="shared" si="0"/>
        <v>1576.7</v>
      </c>
      <c r="K7" s="168">
        <f t="shared" si="1"/>
        <v>63.44263334813217</v>
      </c>
      <c r="L7" s="169">
        <v>0.131</v>
      </c>
      <c r="M7" s="127">
        <v>1.5</v>
      </c>
      <c r="N7" s="127">
        <f t="shared" si="2"/>
        <v>0.1965</v>
      </c>
    </row>
    <row r="8" spans="1:14" ht="22.5">
      <c r="A8" s="102">
        <v>3</v>
      </c>
      <c r="B8" s="48" t="s">
        <v>183</v>
      </c>
      <c r="C8" s="142">
        <v>784.2</v>
      </c>
      <c r="D8" s="18">
        <f t="shared" si="3"/>
        <v>34.60000000000002</v>
      </c>
      <c r="E8" s="170">
        <v>749.6</v>
      </c>
      <c r="F8" s="165">
        <v>0</v>
      </c>
      <c r="G8" s="171">
        <v>531</v>
      </c>
      <c r="H8" s="33">
        <v>3527.5</v>
      </c>
      <c r="I8" s="33">
        <v>1312.4</v>
      </c>
      <c r="J8" s="167">
        <f t="shared" si="0"/>
        <v>2215.1</v>
      </c>
      <c r="K8" s="168">
        <f t="shared" si="1"/>
        <v>57.812288384271596</v>
      </c>
      <c r="L8" s="169">
        <v>0.244</v>
      </c>
      <c r="M8" s="127">
        <v>1.5</v>
      </c>
      <c r="N8" s="127">
        <f t="shared" si="2"/>
        <v>0.366</v>
      </c>
    </row>
    <row r="9" spans="1:14" ht="22.5">
      <c r="A9" s="102">
        <v>4</v>
      </c>
      <c r="B9" s="48" t="s">
        <v>176</v>
      </c>
      <c r="C9" s="85">
        <v>1052.5</v>
      </c>
      <c r="D9" s="18">
        <f t="shared" si="3"/>
        <v>37.89999999999998</v>
      </c>
      <c r="E9" s="62">
        <v>1014.6</v>
      </c>
      <c r="F9" s="172">
        <v>0</v>
      </c>
      <c r="G9" s="166">
        <v>511.3</v>
      </c>
      <c r="H9" s="33">
        <v>3224.8</v>
      </c>
      <c r="I9" s="33">
        <v>1319.2</v>
      </c>
      <c r="J9" s="167">
        <f t="shared" si="0"/>
        <v>1905.6000000000001</v>
      </c>
      <c r="K9" s="168">
        <f t="shared" si="1"/>
        <v>80.07451721242653</v>
      </c>
      <c r="L9" s="169">
        <v>0</v>
      </c>
      <c r="M9" s="127">
        <v>1.5</v>
      </c>
      <c r="N9" s="127">
        <f t="shared" si="2"/>
        <v>0</v>
      </c>
    </row>
    <row r="10" spans="1:14" ht="22.5">
      <c r="A10" s="102">
        <v>5</v>
      </c>
      <c r="B10" s="48" t="s">
        <v>177</v>
      </c>
      <c r="C10" s="85">
        <v>1812.1</v>
      </c>
      <c r="D10" s="18">
        <f t="shared" si="3"/>
        <v>94.69999999999982</v>
      </c>
      <c r="E10" s="62">
        <v>1717.4</v>
      </c>
      <c r="F10" s="165">
        <v>0</v>
      </c>
      <c r="G10" s="166">
        <v>1117.3</v>
      </c>
      <c r="H10" s="33">
        <v>4803.6</v>
      </c>
      <c r="I10" s="33">
        <v>1345</v>
      </c>
      <c r="J10" s="167">
        <f t="shared" si="0"/>
        <v>3458.6000000000004</v>
      </c>
      <c r="K10" s="168">
        <f t="shared" si="1"/>
        <v>81.9609090383392</v>
      </c>
      <c r="L10" s="169">
        <v>0</v>
      </c>
      <c r="M10" s="127">
        <v>1.5</v>
      </c>
      <c r="N10" s="127">
        <f t="shared" si="2"/>
        <v>0</v>
      </c>
    </row>
    <row r="11" spans="1:14" ht="22.5">
      <c r="A11" s="102">
        <v>6</v>
      </c>
      <c r="B11" s="48" t="s">
        <v>178</v>
      </c>
      <c r="C11" s="85">
        <v>965.8</v>
      </c>
      <c r="D11" s="18">
        <f t="shared" si="3"/>
        <v>31.399999999999977</v>
      </c>
      <c r="E11" s="55">
        <v>934.4</v>
      </c>
      <c r="F11" s="165">
        <v>0</v>
      </c>
      <c r="G11" s="166">
        <v>160</v>
      </c>
      <c r="H11" s="33">
        <v>4844.2</v>
      </c>
      <c r="I11" s="33">
        <v>3068.2</v>
      </c>
      <c r="J11" s="167">
        <f t="shared" si="0"/>
        <v>1776</v>
      </c>
      <c r="K11" s="168">
        <f t="shared" si="1"/>
        <v>61.62162162162163</v>
      </c>
      <c r="L11" s="169">
        <v>0.168</v>
      </c>
      <c r="M11" s="127">
        <v>1.5</v>
      </c>
      <c r="N11" s="127">
        <f t="shared" si="2"/>
        <v>0.252</v>
      </c>
    </row>
    <row r="12" spans="1:14" ht="22.5">
      <c r="A12" s="102">
        <v>7</v>
      </c>
      <c r="B12" s="48" t="s">
        <v>179</v>
      </c>
      <c r="C12" s="85">
        <v>5134.5</v>
      </c>
      <c r="D12" s="18">
        <v>205.5</v>
      </c>
      <c r="E12" s="55">
        <v>4928.9</v>
      </c>
      <c r="F12" s="165">
        <v>0</v>
      </c>
      <c r="G12" s="166">
        <v>466.5</v>
      </c>
      <c r="H12" s="33">
        <v>17221.9</v>
      </c>
      <c r="I12" s="33">
        <v>827.8</v>
      </c>
      <c r="J12" s="167">
        <f t="shared" si="0"/>
        <v>16394.100000000002</v>
      </c>
      <c r="K12" s="168">
        <f t="shared" si="1"/>
        <v>32.9106202841266</v>
      </c>
      <c r="L12" s="169">
        <v>0.742</v>
      </c>
      <c r="M12" s="127">
        <v>1.5</v>
      </c>
      <c r="N12" s="127">
        <f t="shared" si="2"/>
        <v>1.113</v>
      </c>
    </row>
    <row r="13" spans="1:14" ht="22.5">
      <c r="A13" s="102">
        <v>8</v>
      </c>
      <c r="B13" s="48" t="s">
        <v>180</v>
      </c>
      <c r="C13" s="85">
        <v>1133.9</v>
      </c>
      <c r="D13" s="18">
        <f t="shared" si="3"/>
        <v>37.80000000000018</v>
      </c>
      <c r="E13" s="55">
        <v>1096.1</v>
      </c>
      <c r="F13" s="165">
        <v>0</v>
      </c>
      <c r="G13" s="166">
        <v>860.5</v>
      </c>
      <c r="H13" s="33">
        <v>17317.4</v>
      </c>
      <c r="I13" s="33">
        <v>15028.8</v>
      </c>
      <c r="J13" s="167">
        <f t="shared" si="0"/>
        <v>2288.600000000002</v>
      </c>
      <c r="K13" s="168">
        <f t="shared" si="1"/>
        <v>85.49331469020353</v>
      </c>
      <c r="L13" s="169">
        <v>0</v>
      </c>
      <c r="M13" s="127">
        <v>1.5</v>
      </c>
      <c r="N13" s="127">
        <f t="shared" si="2"/>
        <v>0</v>
      </c>
    </row>
    <row r="14" spans="1:14" ht="22.5">
      <c r="A14" s="102">
        <v>9</v>
      </c>
      <c r="B14" s="48" t="s">
        <v>181</v>
      </c>
      <c r="C14" s="85">
        <v>1576.6</v>
      </c>
      <c r="D14" s="18">
        <f t="shared" si="3"/>
        <v>94.69999999999982</v>
      </c>
      <c r="E14" s="62">
        <v>1481.9</v>
      </c>
      <c r="F14" s="165">
        <v>0</v>
      </c>
      <c r="G14" s="166">
        <v>2527.4</v>
      </c>
      <c r="H14" s="33">
        <v>6618.1</v>
      </c>
      <c r="I14" s="33">
        <v>2287.5</v>
      </c>
      <c r="J14" s="167">
        <f t="shared" si="0"/>
        <v>4330.6</v>
      </c>
      <c r="K14" s="168">
        <f t="shared" si="1"/>
        <v>92.58070475222833</v>
      </c>
      <c r="L14" s="169">
        <v>0</v>
      </c>
      <c r="M14" s="127">
        <v>1.5</v>
      </c>
      <c r="N14" s="127">
        <f t="shared" si="2"/>
        <v>0</v>
      </c>
    </row>
    <row r="15" spans="1:14" ht="22.5">
      <c r="A15" s="102">
        <v>10</v>
      </c>
      <c r="B15" s="48" t="s">
        <v>182</v>
      </c>
      <c r="C15" s="85">
        <v>943.9</v>
      </c>
      <c r="D15" s="18">
        <f t="shared" si="3"/>
        <v>27.100000000000023</v>
      </c>
      <c r="E15" s="55">
        <v>916.8</v>
      </c>
      <c r="F15" s="172">
        <v>0</v>
      </c>
      <c r="G15" s="166">
        <v>80</v>
      </c>
      <c r="H15" s="33">
        <v>1937.7</v>
      </c>
      <c r="I15" s="33">
        <v>195.5</v>
      </c>
      <c r="J15" s="167">
        <f t="shared" si="0"/>
        <v>1742.2</v>
      </c>
      <c r="K15" s="168">
        <f t="shared" si="1"/>
        <v>57.21501549764665</v>
      </c>
      <c r="L15" s="169">
        <v>0.256</v>
      </c>
      <c r="M15" s="127">
        <v>1.5</v>
      </c>
      <c r="N15" s="127">
        <f t="shared" si="2"/>
        <v>0.384</v>
      </c>
    </row>
    <row r="16" spans="1:14" ht="11.25">
      <c r="A16" s="102">
        <v>11</v>
      </c>
      <c r="B16" s="48"/>
      <c r="C16" s="85"/>
      <c r="D16" s="18">
        <f t="shared" si="3"/>
        <v>0</v>
      </c>
      <c r="E16" s="55"/>
      <c r="F16" s="172"/>
      <c r="G16" s="166"/>
      <c r="H16" s="33"/>
      <c r="I16" s="33"/>
      <c r="J16" s="167">
        <f t="shared" si="0"/>
        <v>0</v>
      </c>
      <c r="K16" s="168" t="e">
        <f t="shared" si="1"/>
        <v>#DIV/0!</v>
      </c>
      <c r="L16" s="169"/>
      <c r="M16" s="127">
        <v>1.5</v>
      </c>
      <c r="N16" s="127">
        <f t="shared" si="2"/>
        <v>0</v>
      </c>
    </row>
    <row r="17" spans="1:14" ht="11.25">
      <c r="A17" s="102">
        <v>12</v>
      </c>
      <c r="B17" s="48"/>
      <c r="C17" s="142"/>
      <c r="D17" s="18">
        <f t="shared" si="3"/>
        <v>0</v>
      </c>
      <c r="E17" s="171"/>
      <c r="F17" s="165"/>
      <c r="G17" s="166"/>
      <c r="H17" s="33"/>
      <c r="I17" s="33"/>
      <c r="J17" s="167">
        <f t="shared" si="0"/>
        <v>0</v>
      </c>
      <c r="K17" s="168" t="e">
        <f t="shared" si="1"/>
        <v>#DIV/0!</v>
      </c>
      <c r="L17" s="169"/>
      <c r="M17" s="127">
        <v>1.5</v>
      </c>
      <c r="N17" s="127">
        <f t="shared" si="2"/>
        <v>0</v>
      </c>
    </row>
    <row r="18" spans="1:14" ht="11.25">
      <c r="A18" s="102">
        <v>13</v>
      </c>
      <c r="B18" s="48"/>
      <c r="C18" s="85"/>
      <c r="D18" s="18">
        <f t="shared" si="3"/>
        <v>0</v>
      </c>
      <c r="E18" s="62"/>
      <c r="F18" s="165"/>
      <c r="G18" s="166"/>
      <c r="H18" s="33"/>
      <c r="I18" s="33"/>
      <c r="J18" s="167">
        <f t="shared" si="0"/>
        <v>0</v>
      </c>
      <c r="K18" s="168" t="e">
        <f t="shared" si="1"/>
        <v>#DIV/0!</v>
      </c>
      <c r="L18" s="169"/>
      <c r="M18" s="127">
        <v>1.5</v>
      </c>
      <c r="N18" s="127">
        <f t="shared" si="2"/>
        <v>0</v>
      </c>
    </row>
    <row r="19" spans="1:14" ht="11.25">
      <c r="A19" s="102">
        <v>14</v>
      </c>
      <c r="B19" s="48"/>
      <c r="C19" s="85"/>
      <c r="D19" s="18">
        <f t="shared" si="3"/>
        <v>0</v>
      </c>
      <c r="E19" s="55"/>
      <c r="F19" s="172"/>
      <c r="G19" s="62"/>
      <c r="H19" s="33"/>
      <c r="I19" s="33"/>
      <c r="J19" s="167">
        <f t="shared" si="0"/>
        <v>0</v>
      </c>
      <c r="K19" s="168" t="e">
        <f t="shared" si="1"/>
        <v>#DIV/0!</v>
      </c>
      <c r="L19" s="169"/>
      <c r="M19" s="127">
        <v>1.5</v>
      </c>
      <c r="N19" s="127">
        <f t="shared" si="2"/>
        <v>0</v>
      </c>
    </row>
    <row r="20" spans="1:14" ht="11.25">
      <c r="A20" s="102">
        <v>15</v>
      </c>
      <c r="B20" s="48"/>
      <c r="C20" s="142"/>
      <c r="D20" s="18">
        <f t="shared" si="3"/>
        <v>0</v>
      </c>
      <c r="E20" s="171"/>
      <c r="F20" s="173"/>
      <c r="G20" s="174"/>
      <c r="H20" s="33"/>
      <c r="I20" s="33"/>
      <c r="J20" s="167">
        <f t="shared" si="0"/>
        <v>0</v>
      </c>
      <c r="K20" s="168" t="e">
        <f t="shared" si="1"/>
        <v>#DIV/0!</v>
      </c>
      <c r="L20" s="169"/>
      <c r="M20" s="127">
        <v>1.5</v>
      </c>
      <c r="N20" s="127">
        <f t="shared" si="2"/>
        <v>0</v>
      </c>
    </row>
    <row r="21" spans="1:14" ht="11.25">
      <c r="A21" s="102">
        <v>16</v>
      </c>
      <c r="B21" s="48"/>
      <c r="C21" s="85"/>
      <c r="D21" s="18">
        <f t="shared" si="3"/>
        <v>0</v>
      </c>
      <c r="E21" s="62"/>
      <c r="F21" s="172"/>
      <c r="G21" s="174"/>
      <c r="H21" s="33"/>
      <c r="I21" s="33"/>
      <c r="J21" s="167">
        <f t="shared" si="0"/>
        <v>0</v>
      </c>
      <c r="K21" s="168" t="e">
        <f t="shared" si="1"/>
        <v>#DIV/0!</v>
      </c>
      <c r="L21" s="169"/>
      <c r="M21" s="127">
        <v>1.5</v>
      </c>
      <c r="N21" s="127">
        <f t="shared" si="2"/>
        <v>0</v>
      </c>
    </row>
    <row r="22" spans="1:14" ht="11.25">
      <c r="A22" s="102">
        <v>17</v>
      </c>
      <c r="B22" s="48"/>
      <c r="C22" s="85"/>
      <c r="D22" s="18">
        <f t="shared" si="3"/>
        <v>0</v>
      </c>
      <c r="E22" s="62"/>
      <c r="F22" s="172"/>
      <c r="G22" s="123"/>
      <c r="H22" s="33"/>
      <c r="I22" s="33"/>
      <c r="J22" s="167">
        <f t="shared" si="0"/>
        <v>0</v>
      </c>
      <c r="K22" s="168" t="e">
        <f t="shared" si="1"/>
        <v>#DIV/0!</v>
      </c>
      <c r="L22" s="169"/>
      <c r="M22" s="127">
        <v>1.5</v>
      </c>
      <c r="N22" s="127">
        <f t="shared" si="2"/>
        <v>0</v>
      </c>
    </row>
    <row r="23" spans="1:14" ht="11.25">
      <c r="A23" s="102">
        <v>18</v>
      </c>
      <c r="B23" s="48"/>
      <c r="C23" s="85"/>
      <c r="D23" s="18">
        <f t="shared" si="3"/>
        <v>0</v>
      </c>
      <c r="E23" s="55"/>
      <c r="F23" s="165"/>
      <c r="G23" s="166"/>
      <c r="H23" s="33"/>
      <c r="I23" s="33"/>
      <c r="J23" s="167">
        <f t="shared" si="0"/>
        <v>0</v>
      </c>
      <c r="K23" s="168" t="e">
        <f t="shared" si="1"/>
        <v>#DIV/0!</v>
      </c>
      <c r="L23" s="169"/>
      <c r="M23" s="127">
        <v>1.5</v>
      </c>
      <c r="N23" s="127">
        <f t="shared" si="2"/>
        <v>0</v>
      </c>
    </row>
    <row r="24" spans="1:14" ht="11.25">
      <c r="A24" s="102">
        <v>19</v>
      </c>
      <c r="B24" s="48"/>
      <c r="C24" s="85"/>
      <c r="D24" s="18">
        <f t="shared" si="3"/>
        <v>0</v>
      </c>
      <c r="E24" s="62"/>
      <c r="F24" s="172"/>
      <c r="G24" s="166"/>
      <c r="H24" s="33"/>
      <c r="I24" s="33"/>
      <c r="J24" s="167">
        <f t="shared" si="0"/>
        <v>0</v>
      </c>
      <c r="K24" s="168" t="e">
        <f t="shared" si="1"/>
        <v>#DIV/0!</v>
      </c>
      <c r="L24" s="169"/>
      <c r="M24" s="127">
        <v>1.5</v>
      </c>
      <c r="N24" s="127">
        <f t="shared" si="2"/>
        <v>0</v>
      </c>
    </row>
    <row r="25" spans="1:14" ht="11.25">
      <c r="A25" s="102">
        <v>20</v>
      </c>
      <c r="B25" s="48"/>
      <c r="C25" s="85"/>
      <c r="D25" s="18">
        <f t="shared" si="3"/>
        <v>0</v>
      </c>
      <c r="E25" s="55"/>
      <c r="F25" s="172"/>
      <c r="G25" s="166"/>
      <c r="H25" s="33"/>
      <c r="I25" s="33"/>
      <c r="J25" s="167">
        <f t="shared" si="0"/>
        <v>0</v>
      </c>
      <c r="K25" s="168" t="e">
        <f t="shared" si="1"/>
        <v>#DIV/0!</v>
      </c>
      <c r="L25" s="169"/>
      <c r="M25" s="127">
        <v>1.5</v>
      </c>
      <c r="N25" s="127">
        <f t="shared" si="2"/>
        <v>0</v>
      </c>
    </row>
    <row r="26" spans="1:14" ht="11.25">
      <c r="A26" s="102">
        <v>21</v>
      </c>
      <c r="B26" s="48"/>
      <c r="C26" s="85"/>
      <c r="D26" s="18">
        <f t="shared" si="3"/>
        <v>0</v>
      </c>
      <c r="E26" s="62"/>
      <c r="F26" s="172"/>
      <c r="G26" s="166"/>
      <c r="H26" s="33"/>
      <c r="I26" s="33"/>
      <c r="J26" s="167">
        <f t="shared" si="0"/>
        <v>0</v>
      </c>
      <c r="K26" s="168" t="e">
        <f t="shared" si="1"/>
        <v>#DIV/0!</v>
      </c>
      <c r="L26" s="169"/>
      <c r="M26" s="127">
        <v>1.5</v>
      </c>
      <c r="N26" s="127">
        <f t="shared" si="2"/>
        <v>0</v>
      </c>
    </row>
    <row r="27" spans="1:14" ht="11.25">
      <c r="A27" s="102">
        <v>22</v>
      </c>
      <c r="B27" s="48"/>
      <c r="C27" s="85"/>
      <c r="D27" s="18">
        <f t="shared" si="3"/>
        <v>0</v>
      </c>
      <c r="E27" s="62"/>
      <c r="F27" s="165"/>
      <c r="G27" s="166"/>
      <c r="H27" s="33"/>
      <c r="I27" s="33"/>
      <c r="J27" s="167">
        <f t="shared" si="0"/>
        <v>0</v>
      </c>
      <c r="K27" s="168" t="e">
        <f t="shared" si="1"/>
        <v>#DIV/0!</v>
      </c>
      <c r="L27" s="169"/>
      <c r="M27" s="127">
        <v>1.5</v>
      </c>
      <c r="N27" s="127">
        <f t="shared" si="2"/>
        <v>0</v>
      </c>
    </row>
    <row r="28" spans="1:14" ht="11.25">
      <c r="A28" s="102">
        <v>23</v>
      </c>
      <c r="B28" s="48"/>
      <c r="C28" s="142"/>
      <c r="D28" s="18">
        <f t="shared" si="3"/>
        <v>0</v>
      </c>
      <c r="E28" s="171"/>
      <c r="F28" s="165"/>
      <c r="G28" s="174"/>
      <c r="H28" s="33"/>
      <c r="I28" s="33"/>
      <c r="J28" s="167">
        <f t="shared" si="0"/>
        <v>0</v>
      </c>
      <c r="K28" s="168" t="e">
        <f t="shared" si="1"/>
        <v>#DIV/0!</v>
      </c>
      <c r="L28" s="169"/>
      <c r="M28" s="127">
        <v>1.5</v>
      </c>
      <c r="N28" s="127">
        <f t="shared" si="2"/>
        <v>0</v>
      </c>
    </row>
    <row r="29" spans="1:14" ht="11.25">
      <c r="A29" s="102">
        <v>24</v>
      </c>
      <c r="B29" s="48"/>
      <c r="C29" s="142"/>
      <c r="D29" s="18">
        <f t="shared" si="3"/>
        <v>0</v>
      </c>
      <c r="E29" s="170"/>
      <c r="F29" s="165"/>
      <c r="G29" s="174"/>
      <c r="H29" s="33"/>
      <c r="I29" s="33"/>
      <c r="J29" s="167">
        <f t="shared" si="0"/>
        <v>0</v>
      </c>
      <c r="K29" s="168" t="e">
        <f t="shared" si="1"/>
        <v>#DIV/0!</v>
      </c>
      <c r="L29" s="169"/>
      <c r="M29" s="127">
        <v>1.5</v>
      </c>
      <c r="N29" s="127">
        <f t="shared" si="2"/>
        <v>0</v>
      </c>
    </row>
    <row r="30" spans="1:14" ht="11.25" customHeight="1">
      <c r="A30" s="197" t="s">
        <v>78</v>
      </c>
      <c r="B30" s="198"/>
      <c r="C30" s="30">
        <f aca="true" t="shared" si="4" ref="C30:J30">SUM(C6:C29)</f>
        <v>15795.1</v>
      </c>
      <c r="D30" s="30">
        <f t="shared" si="4"/>
        <v>636.2999999999997</v>
      </c>
      <c r="E30" s="175">
        <f t="shared" si="4"/>
        <v>15158.699999999999</v>
      </c>
      <c r="F30" s="175">
        <f t="shared" si="4"/>
        <v>0</v>
      </c>
      <c r="G30" s="176">
        <f t="shared" si="4"/>
        <v>6254</v>
      </c>
      <c r="H30" s="176">
        <f>SUM(H6:H29)</f>
        <v>64475.899999999994</v>
      </c>
      <c r="I30" s="176">
        <f t="shared" si="4"/>
        <v>26003</v>
      </c>
      <c r="J30" s="176">
        <f t="shared" si="4"/>
        <v>38472.9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6" sqref="H16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" ht="11.25">
      <c r="A2" s="115"/>
      <c r="B2" s="116"/>
    </row>
    <row r="3" spans="1:10" ht="72" customHeight="1">
      <c r="A3" s="199" t="s">
        <v>3</v>
      </c>
      <c r="B3" s="197" t="s">
        <v>102</v>
      </c>
      <c r="C3" s="100" t="s">
        <v>114</v>
      </c>
      <c r="D3" s="36" t="s">
        <v>205</v>
      </c>
      <c r="E3" s="36" t="s">
        <v>227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199"/>
      <c r="B4" s="197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2"/>
      <c r="I4" s="202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3197.7</v>
      </c>
      <c r="E6" s="33">
        <v>412.3</v>
      </c>
      <c r="F6" s="85">
        <f aca="true" t="shared" si="0" ref="F6:F29">D6-E6</f>
        <v>2785.3999999999996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1783</v>
      </c>
      <c r="E7" s="33">
        <v>206.3</v>
      </c>
      <c r="F7" s="85">
        <f t="shared" si="0"/>
        <v>1576.7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3527.5</v>
      </c>
      <c r="E8" s="33">
        <v>1312.4</v>
      </c>
      <c r="F8" s="85">
        <f t="shared" si="0"/>
        <v>2215.1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3224.8</v>
      </c>
      <c r="E9" s="33">
        <v>1319.2</v>
      </c>
      <c r="F9" s="85">
        <f t="shared" si="0"/>
        <v>1905.6000000000001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4803.6</v>
      </c>
      <c r="E10" s="33">
        <v>1345</v>
      </c>
      <c r="F10" s="85">
        <f t="shared" si="0"/>
        <v>3458.6000000000004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4844.2</v>
      </c>
      <c r="E11" s="33">
        <v>3068.2</v>
      </c>
      <c r="F11" s="85">
        <f t="shared" si="0"/>
        <v>1776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17221.9</v>
      </c>
      <c r="E12" s="33">
        <v>827.8</v>
      </c>
      <c r="F12" s="85">
        <f t="shared" si="0"/>
        <v>16394.100000000002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17317.4</v>
      </c>
      <c r="E13" s="33">
        <v>15028.8</v>
      </c>
      <c r="F13" s="85">
        <f t="shared" si="0"/>
        <v>2288.600000000002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6618.1</v>
      </c>
      <c r="E14" s="33">
        <v>2287.5</v>
      </c>
      <c r="F14" s="85">
        <f t="shared" si="0"/>
        <v>4330.6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1937.7</v>
      </c>
      <c r="E15" s="33">
        <v>195.5</v>
      </c>
      <c r="F15" s="85">
        <f t="shared" si="0"/>
        <v>1742.2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7" t="s">
        <v>78</v>
      </c>
      <c r="B30" s="198"/>
      <c r="C30" s="86">
        <f>SUM(C6:C29)</f>
        <v>0</v>
      </c>
      <c r="D30" s="86">
        <f>SUM(D6:D29)</f>
        <v>64475.899999999994</v>
      </c>
      <c r="E30" s="86">
        <f>SUM(E6:E29)</f>
        <v>26003</v>
      </c>
      <c r="F30" s="143">
        <f>SUM(F6:F29)</f>
        <v>38472.9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5" sqref="F15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145"/>
      <c r="J1" s="145"/>
      <c r="K1" s="145"/>
    </row>
    <row r="2" spans="1:2" ht="11.25">
      <c r="A2" s="115"/>
      <c r="B2" s="116"/>
    </row>
    <row r="3" spans="1:8" ht="58.5" customHeight="1">
      <c r="A3" s="199" t="s">
        <v>3</v>
      </c>
      <c r="B3" s="197" t="s">
        <v>102</v>
      </c>
      <c r="C3" s="100" t="s">
        <v>115</v>
      </c>
      <c r="D3" s="83" t="s">
        <v>144</v>
      </c>
      <c r="E3" s="100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6"/>
      <c r="B4" s="197"/>
      <c r="C4" s="136" t="s">
        <v>81</v>
      </c>
      <c r="D4" s="136" t="s">
        <v>76</v>
      </c>
      <c r="E4" s="146" t="s">
        <v>77</v>
      </c>
      <c r="F4" s="202"/>
      <c r="G4" s="202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1356.6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1035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784.2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1052.5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965.8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5134.5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1133.9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1576.6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943.9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7" t="s">
        <v>78</v>
      </c>
      <c r="B23" s="198"/>
      <c r="C23" s="154">
        <f>SUM(C6:C22)</f>
        <v>0</v>
      </c>
      <c r="D23" s="143">
        <f>SUM(D6:D22)</f>
        <v>15795.1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3" t="s">
        <v>72</v>
      </c>
      <c r="B1" s="203"/>
      <c r="C1" s="203"/>
      <c r="D1" s="203"/>
      <c r="E1" s="203"/>
      <c r="F1" s="203"/>
      <c r="G1" s="203"/>
      <c r="H1" s="203"/>
      <c r="I1" s="135"/>
      <c r="J1" s="135"/>
      <c r="K1" s="135"/>
    </row>
    <row r="2" spans="1:2" ht="11.25">
      <c r="A2" s="115"/>
      <c r="B2" s="116"/>
    </row>
    <row r="3" spans="1:8" ht="56.25" customHeight="1">
      <c r="A3" s="199" t="s">
        <v>73</v>
      </c>
      <c r="B3" s="197" t="s">
        <v>102</v>
      </c>
      <c r="C3" s="100" t="s">
        <v>116</v>
      </c>
      <c r="D3" s="100" t="s">
        <v>117</v>
      </c>
      <c r="E3" s="100" t="s">
        <v>24</v>
      </c>
      <c r="F3" s="200" t="s">
        <v>74</v>
      </c>
      <c r="G3" s="200" t="s">
        <v>5</v>
      </c>
      <c r="H3" s="29" t="s">
        <v>6</v>
      </c>
    </row>
    <row r="4" spans="1:8" ht="37.5" customHeight="1">
      <c r="A4" s="206"/>
      <c r="B4" s="197"/>
      <c r="C4" s="136" t="s">
        <v>75</v>
      </c>
      <c r="D4" s="136" t="s">
        <v>76</v>
      </c>
      <c r="E4" s="137" t="s">
        <v>77</v>
      </c>
      <c r="F4" s="202"/>
      <c r="G4" s="202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488.8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434.7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464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208.4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2464.6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264.7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692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217.5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7" t="s">
        <v>78</v>
      </c>
      <c r="B21" s="198"/>
      <c r="C21" s="86">
        <f>SUM(C6:C20)</f>
        <v>0</v>
      </c>
      <c r="D21" s="143">
        <f>SUM(D6:D20)</f>
        <v>5523.7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9" t="s">
        <v>3</v>
      </c>
      <c r="B3" s="197" t="s">
        <v>102</v>
      </c>
      <c r="C3" s="68" t="s">
        <v>66</v>
      </c>
      <c r="D3" s="28" t="s">
        <v>145</v>
      </c>
      <c r="E3" s="28" t="s">
        <v>119</v>
      </c>
      <c r="F3" s="36" t="s">
        <v>202</v>
      </c>
      <c r="G3" s="36" t="s">
        <v>203</v>
      </c>
      <c r="H3" s="36" t="s">
        <v>204</v>
      </c>
      <c r="I3" s="100" t="s">
        <v>133</v>
      </c>
      <c r="J3" s="100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199"/>
      <c r="B4" s="197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2"/>
      <c r="L4" s="202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2941.8</v>
      </c>
      <c r="G6" s="13">
        <v>45.4</v>
      </c>
      <c r="H6" s="54">
        <v>363.1</v>
      </c>
      <c r="I6" s="124">
        <f aca="true" t="shared" si="1" ref="I6:I29">F6-G6-H6</f>
        <v>2533.3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1716.3</v>
      </c>
      <c r="G7" s="13">
        <v>45.4</v>
      </c>
      <c r="H7" s="54">
        <v>153.4</v>
      </c>
      <c r="I7" s="124">
        <f t="shared" si="1"/>
        <v>1517.4999999999998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3462.9</v>
      </c>
      <c r="G8" s="13">
        <v>45.4</v>
      </c>
      <c r="H8" s="54">
        <v>1263.2</v>
      </c>
      <c r="I8" s="124">
        <f t="shared" si="1"/>
        <v>2154.3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3189.8</v>
      </c>
      <c r="G9" s="13">
        <v>787.8</v>
      </c>
      <c r="H9" s="54">
        <v>527.6</v>
      </c>
      <c r="I9" s="124">
        <f t="shared" si="1"/>
        <v>1874.4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4665.6</v>
      </c>
      <c r="G10" s="13">
        <v>113.2</v>
      </c>
      <c r="H10" s="54">
        <v>1224.3</v>
      </c>
      <c r="I10" s="124">
        <f t="shared" si="1"/>
        <v>3328.1000000000004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4828.8</v>
      </c>
      <c r="G11" s="13">
        <v>45.4</v>
      </c>
      <c r="H11" s="54">
        <v>3015.3</v>
      </c>
      <c r="I11" s="124">
        <f t="shared" si="1"/>
        <v>1768.1000000000004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14569.9</v>
      </c>
      <c r="G12" s="13">
        <v>820.3</v>
      </c>
      <c r="H12" s="54">
        <v>0</v>
      </c>
      <c r="I12" s="124">
        <f t="shared" si="1"/>
        <v>13749.6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17177.4</v>
      </c>
      <c r="G13" s="13">
        <v>45.4</v>
      </c>
      <c r="H13" s="54">
        <v>14979.6</v>
      </c>
      <c r="I13" s="124">
        <f t="shared" si="1"/>
        <v>2152.3999999999996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6461.2</v>
      </c>
      <c r="G14" s="13">
        <v>113.2</v>
      </c>
      <c r="H14" s="54">
        <v>2166.9</v>
      </c>
      <c r="I14" s="124">
        <f t="shared" si="1"/>
        <v>4181.1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1884.3</v>
      </c>
      <c r="G15" s="13">
        <v>45.2</v>
      </c>
      <c r="H15" s="54">
        <v>142.9</v>
      </c>
      <c r="I15" s="124">
        <f t="shared" si="1"/>
        <v>1696.1999999999998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7" t="s">
        <v>65</v>
      </c>
      <c r="B30" s="198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60898</v>
      </c>
      <c r="G30" s="86">
        <f t="shared" si="4"/>
        <v>2106.7</v>
      </c>
      <c r="H30" s="86">
        <f t="shared" si="4"/>
        <v>23836.300000000003</v>
      </c>
      <c r="I30" s="86">
        <f t="shared" si="4"/>
        <v>34955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" sqref="M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9" t="s">
        <v>3</v>
      </c>
      <c r="B3" s="197" t="s">
        <v>102</v>
      </c>
      <c r="C3" s="28" t="s">
        <v>121</v>
      </c>
      <c r="D3" s="27"/>
      <c r="E3" s="27"/>
      <c r="F3" s="36" t="s">
        <v>210</v>
      </c>
      <c r="G3" s="36" t="s">
        <v>215</v>
      </c>
      <c r="H3" s="36" t="s">
        <v>204</v>
      </c>
      <c r="I3" s="100" t="s">
        <v>134</v>
      </c>
      <c r="J3" s="100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199"/>
      <c r="B4" s="19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2"/>
      <c r="L4" s="202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2941.8</v>
      </c>
      <c r="G6" s="13">
        <v>45.4</v>
      </c>
      <c r="H6" s="54">
        <v>363.1</v>
      </c>
      <c r="I6" s="105">
        <f aca="true" t="shared" si="0" ref="I6:I29">F6-G6-H6</f>
        <v>2533.3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1716.3</v>
      </c>
      <c r="G7" s="13">
        <v>45.4</v>
      </c>
      <c r="H7" s="54">
        <v>153.4</v>
      </c>
      <c r="I7" s="105">
        <f t="shared" si="0"/>
        <v>1517.4999999999998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3462.9</v>
      </c>
      <c r="G8" s="13">
        <v>45.4</v>
      </c>
      <c r="H8" s="54">
        <v>1263.2</v>
      </c>
      <c r="I8" s="105">
        <f t="shared" si="0"/>
        <v>2154.3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3189.8</v>
      </c>
      <c r="G9" s="13">
        <v>787.8</v>
      </c>
      <c r="H9" s="54">
        <v>527.6</v>
      </c>
      <c r="I9" s="105">
        <f t="shared" si="0"/>
        <v>1874.4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4665.6</v>
      </c>
      <c r="G10" s="13">
        <v>113.2</v>
      </c>
      <c r="H10" s="54">
        <v>1224.3</v>
      </c>
      <c r="I10" s="105">
        <f t="shared" si="0"/>
        <v>3328.1000000000004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4828.8</v>
      </c>
      <c r="G11" s="13">
        <v>45.4</v>
      </c>
      <c r="H11" s="54">
        <v>3015.3</v>
      </c>
      <c r="I11" s="105">
        <f t="shared" si="0"/>
        <v>1768.1000000000004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14569.9</v>
      </c>
      <c r="G12" s="13">
        <v>820.3</v>
      </c>
      <c r="H12" s="54">
        <v>0</v>
      </c>
      <c r="I12" s="105">
        <f t="shared" si="0"/>
        <v>13749.6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17177.4</v>
      </c>
      <c r="G13" s="13">
        <v>45.4</v>
      </c>
      <c r="H13" s="54">
        <v>14979.6</v>
      </c>
      <c r="I13" s="105">
        <f t="shared" si="0"/>
        <v>2152.3999999999996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6461.2</v>
      </c>
      <c r="G14" s="13">
        <v>113.2</v>
      </c>
      <c r="H14" s="54">
        <v>2166.9</v>
      </c>
      <c r="I14" s="105">
        <f t="shared" si="0"/>
        <v>4181.1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1884.3</v>
      </c>
      <c r="G15" s="13">
        <v>45.2</v>
      </c>
      <c r="H15" s="54">
        <v>142.9</v>
      </c>
      <c r="I15" s="105">
        <f t="shared" si="0"/>
        <v>1696.1999999999998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7" t="s">
        <v>65</v>
      </c>
      <c r="B30" s="198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60898</v>
      </c>
      <c r="G30" s="19">
        <f t="shared" si="3"/>
        <v>2106.7</v>
      </c>
      <c r="H30" s="19">
        <f t="shared" si="3"/>
        <v>23836.300000000003</v>
      </c>
      <c r="I30" s="19">
        <f t="shared" si="3"/>
        <v>34955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2011-01-24T07:19:09Z</cp:lastPrinted>
  <dcterms:created xsi:type="dcterms:W3CDTF">2007-07-17T04:31:37Z</dcterms:created>
  <dcterms:modified xsi:type="dcterms:W3CDTF">2011-01-24T07:39:22Z</dcterms:modified>
  <cp:category/>
  <cp:version/>
  <cp:contentType/>
  <cp:contentStatus/>
</cp:coreProperties>
</file>