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<sst xmlns="http://schemas.openxmlformats.org/spreadsheetml/2006/main" count="603" uniqueCount="232">
  <si>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</si>
  <si>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</si>
  <si>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</si>
  <si>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</si>
  <si>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</si>
  <si>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</si>
  <si>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</si>
  <si>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</si>
  <si>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</si>
  <si>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</si>
  <si>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</si>
  <si>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</si>
  <si>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</si>
  <si>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</si>
  <si>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</si>
  <si>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</si>
  <si>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</si>
  <si>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</si>
  <si>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</si>
  <si>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</si>
  <si>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</si>
  <si>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</si>
  <si>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</si>
  <si>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</si>
  <si>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</si>
  <si>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</si>
  <si>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</si>
  <si>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</si>
  <si>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</si>
  <si>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</si>
  <si>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</si>
  <si>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</si>
  <si>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</si>
  <si>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</si>
  <si>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</si>
  <si>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</si>
  <si>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</si>
  <si>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</si>
  <si>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</si>
  <si>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</si>
  <si>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</si>
  <si>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</si>
  <si>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</si>
  <si>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</si>
  <si>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</si>
  <si>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</si>
  <si>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</si>
  <si>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</si>
  <si>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</si>
  <si>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</si>
  <si>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</si>
  <si>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</si>
  <si>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</si>
  <si>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</si>
  <si>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</si>
  <si>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</si>
  <si>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</si>
  <si>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</si>
  <si>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</si>
  <si>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</si>
  <si>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</si>
  <si>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</si>
  <si>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</si>
  <si>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</si>
  <si>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</si>
  <si>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</si>
  <si>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</si>
  <si>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</si>
  <si>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</si>
  <si>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</si>
  <si>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</si>
  <si>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</si>
  <si>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</si>
  <si>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</si>
  <si>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</si>
  <si>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</si>
  <si>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</si>
  <si>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</si>
  <si>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</si>
  <si>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</si>
  <si>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</si>
  <si>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</si>
  <si>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</si>
  <si>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</si>
  <si>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</si>
  <si>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</si>
  <si>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</si>
  <si>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</si>
  <si>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</si>
  <si>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</si>
  <si>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</si>
  <si>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</si>
  <si>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</si>
  <si>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</si>
  <si>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</si>
  <si>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</si>
  <si>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</si>
  <si>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</si>
  <si>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</si>
  <si>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</si>
  <si>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</si>
  <si>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</si>
  <si>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</si>
  <si>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</si>
  <si>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</si>
  <si>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</si>
  <si>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</si>
  <si>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</si>
  <si>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</si>
  <si>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</si>
  <si>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</si>
  <si>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</si>
  <si>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</si>
  <si>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</si>
  <si>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</si>
  <si>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</si>
  <si>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</si>
  <si>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</si>
  <si>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</si>
  <si>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</si>
  <si>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</si>
  <si>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</si>
  <si>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</si>
  <si>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</si>
  <si>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</si>
  <si>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</si>
  <si>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</si>
  <si>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</si>
  <si>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</si>
  <si>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</si>
  <si>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</si>
  <si>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</si>
  <si>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</si>
  <si>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</si>
  <si>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</si>
  <si>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</si>
  <si>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</si>
  <si>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</si>
  <si>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</si>
  <si>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</si>
  <si>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</si>
  <si>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</si>
  <si>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</si>
  <si>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</si>
  <si>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</si>
  <si>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</si>
  <si>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</si>
  <si>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</si>
  <si>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</si>
  <si>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</si>
  <si>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</si>
  <si>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</si>
  <si>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</si>
  <si>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</si>
  <si>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</si>
  <si>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</si>
  <si>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</si>
  <si>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</si>
  <si>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</si>
  <si>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</si>
  <si>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</si>
  <si>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</si>
  <si>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</si>
  <si>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</si>
  <si>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</si>
  <si>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</si>
  <si>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</si>
  <si>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</si>
  <si>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</si>
  <si>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</si>
  <si>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</si>
  <si>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</si>
  <si>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</si>
  <si>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</si>
  <si>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</si>
  <si>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</si>
  <si>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</si>
  <si>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</si>
  <si>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</si>
  <si>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</si>
  <si>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</si>
  <si>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</si>
  <si>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</si>
  <si>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</si>
  <si>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</si>
  <si>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</si>
  <si>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</si>
  <si>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</si>
  <si>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</si>
  <si>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</si>
  <si>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</si>
  <si>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</si>
  <si>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</si>
  <si>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</si>
  <si>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</si>
  <si>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</si>
  <si>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</si>
  <si>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</si>
  <si>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</si>
  <si>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</si>
  <si>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</si>
  <si>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</si>
  <si>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</si>
  <si>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</si>
  <si>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</si>
  <si>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</si>
  <si>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</si>
  <si>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</si>
  <si>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</si>
  <si>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</si>
  <si>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</si>
  <si>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</si>
  <si>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</si>
  <si>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</si>
  <si>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</si>
  <si>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</si>
  <si>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</si>
  <si>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</si>
  <si>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</si>
  <si>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</si>
  <si>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</si>
  <si>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</si>
  <si>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</si>
  <si>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</si>
  <si>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</si>
  <si>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</si>
  <si>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</si>
  <si>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го</t>
  </si>
  <si>
    <t>Недоимка по местным налогам на 01.10.2010</t>
  </si>
  <si>
    <t>Кредиторская задолженность на 01.11.2010</t>
  </si>
  <si>
    <t>Недоимка по местным налогам на 01.12.2010</t>
  </si>
  <si>
    <t xml:space="preserve"> Результаты оценки качества управления финансами и платежеспособности поселений Козловского  района   по состоянию на 01.12.2010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</si>
</sst>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0.669</c:v>
                </c:pt>
                <c:pt idx="1">
                  <c:v>0.014</c:v>
                </c:pt>
                <c:pt idx="2">
                  <c:v>0.699</c:v>
                </c:pt>
                <c:pt idx="3">
                  <c:v>0.435</c:v>
                </c:pt>
                <c:pt idx="4">
                  <c:v>0.342</c:v>
                </c:pt>
                <c:pt idx="5">
                  <c:v>0.263</c:v>
                </c:pt>
                <c:pt idx="6">
                  <c:v>1.127</c:v>
                </c:pt>
                <c:pt idx="7">
                  <c:v>0.249</c:v>
                </c:pt>
                <c:pt idx="8">
                  <c:v>0.551</c:v>
                </c:pt>
                <c:pt idx="9">
                  <c:v>0.393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0.144</c:v>
                </c:pt>
                <c:pt idx="2">
                  <c:v>1.2</c:v>
                </c:pt>
                <c:pt idx="3">
                  <c:v>0.576</c:v>
                </c:pt>
                <c:pt idx="4">
                  <c:v>0.192</c:v>
                </c:pt>
                <c:pt idx="5">
                  <c:v>0.984</c:v>
                </c:pt>
                <c:pt idx="6">
                  <c:v>0</c:v>
                </c:pt>
                <c:pt idx="7">
                  <c:v>0</c:v>
                </c:pt>
                <c:pt idx="8">
                  <c:v>0.072</c:v>
                </c:pt>
                <c:pt idx="9">
                  <c:v>0.432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0.989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10.519</c:v>
                </c:pt>
                <c:pt idx="1">
                  <c:v>9.258000000000001</c:v>
                </c:pt>
                <c:pt idx="2">
                  <c:v>12.498999999999999</c:v>
                </c:pt>
                <c:pt idx="3">
                  <c:v>10.861</c:v>
                </c:pt>
                <c:pt idx="4">
                  <c:v>10.384</c:v>
                </c:pt>
                <c:pt idx="5">
                  <c:v>11.450999999999999</c:v>
                </c:pt>
                <c:pt idx="6">
                  <c:v>11.134</c:v>
                </c:pt>
                <c:pt idx="7">
                  <c:v>10.099</c:v>
                </c:pt>
                <c:pt idx="8">
                  <c:v>11.222999999999999</c:v>
                </c:pt>
                <c:pt idx="9">
                  <c:v>9.925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591843"/>
        <c:axId val="59326588"/>
      </c:bar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231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0.669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1</v>
      </c>
      <c r="S6" s="194">
        <f aca="true" t="shared" si="0" ref="S6:S29">SUM(C6:R6)</f>
        <v>10.519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0.014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</v>
      </c>
      <c r="O7" s="194">
        <v>0.75</v>
      </c>
      <c r="P7" s="194">
        <v>0.75</v>
      </c>
      <c r="Q7" s="194">
        <v>0.144</v>
      </c>
      <c r="R7" s="194">
        <v>1</v>
      </c>
      <c r="S7" s="194">
        <f t="shared" si="0"/>
        <v>9.258000000000001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0.699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12.498999999999999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0.435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0.576</v>
      </c>
      <c r="R9" s="194">
        <v>1</v>
      </c>
      <c r="S9" s="194">
        <f t="shared" si="0"/>
        <v>10.861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0.342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0.192</v>
      </c>
      <c r="R10" s="194">
        <v>1</v>
      </c>
      <c r="S10" s="194">
        <f t="shared" si="0"/>
        <v>10.384</v>
      </c>
    </row>
    <row r="11" spans="1:19" ht="12.75">
      <c r="A11" s="192">
        <v>6</v>
      </c>
      <c r="B11" s="30" t="s">
        <v>178</v>
      </c>
      <c r="C11" s="193">
        <v>0</v>
      </c>
      <c r="D11" s="194">
        <v>0.354</v>
      </c>
      <c r="E11" s="194">
        <v>0.263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0.984</v>
      </c>
      <c r="R11" s="194">
        <v>1</v>
      </c>
      <c r="S11" s="194">
        <f t="shared" si="0"/>
        <v>11.450999999999999</v>
      </c>
    </row>
    <row r="12" spans="1:19" ht="12.75">
      <c r="A12" s="192">
        <v>7</v>
      </c>
      <c r="B12" s="30" t="s">
        <v>195</v>
      </c>
      <c r="C12" s="193">
        <v>0.168</v>
      </c>
      <c r="D12" s="194">
        <v>0</v>
      </c>
      <c r="E12" s="194">
        <v>1.127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</v>
      </c>
      <c r="O12" s="194">
        <v>0.75</v>
      </c>
      <c r="P12" s="194">
        <v>0.75</v>
      </c>
      <c r="Q12" s="194">
        <v>0</v>
      </c>
      <c r="R12" s="194">
        <v>0.989</v>
      </c>
      <c r="S12" s="194">
        <f t="shared" si="0"/>
        <v>11.134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0.249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</v>
      </c>
      <c r="R13" s="194">
        <v>1</v>
      </c>
      <c r="S13" s="194">
        <f t="shared" si="0"/>
        <v>10.099</v>
      </c>
    </row>
    <row r="14" spans="1:19" ht="22.5">
      <c r="A14" s="192">
        <v>9</v>
      </c>
      <c r="B14" s="30" t="s">
        <v>196</v>
      </c>
      <c r="C14" s="195">
        <v>0</v>
      </c>
      <c r="D14" s="194">
        <v>0</v>
      </c>
      <c r="E14" s="194">
        <v>0.551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0.072</v>
      </c>
      <c r="R14" s="194">
        <v>1</v>
      </c>
      <c r="S14" s="194">
        <f t="shared" si="0"/>
        <v>11.222999999999999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0.393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</v>
      </c>
      <c r="O15" s="194">
        <v>0.75</v>
      </c>
      <c r="P15" s="194">
        <v>0.75</v>
      </c>
      <c r="Q15" s="194">
        <v>0.432</v>
      </c>
      <c r="R15" s="194">
        <v>1</v>
      </c>
      <c r="S15" s="194">
        <f t="shared" si="0"/>
        <v>9.925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205" t="s">
        <v>3</v>
      </c>
      <c r="B3" s="203" t="s">
        <v>102</v>
      </c>
      <c r="C3" s="28" t="s">
        <v>123</v>
      </c>
      <c r="D3" s="36" t="s">
        <v>212</v>
      </c>
      <c r="E3" s="36" t="s">
        <v>205</v>
      </c>
      <c r="F3" s="36" t="s">
        <v>206</v>
      </c>
      <c r="G3" s="100" t="s">
        <v>134</v>
      </c>
      <c r="H3" s="5" t="s">
        <v>24</v>
      </c>
      <c r="I3" s="197" t="s">
        <v>4</v>
      </c>
      <c r="J3" s="197" t="s">
        <v>5</v>
      </c>
      <c r="K3" s="5" t="s">
        <v>6</v>
      </c>
    </row>
    <row r="4" spans="1:11" s="10" customFormat="1" ht="37.5" customHeight="1">
      <c r="A4" s="205"/>
      <c r="B4" s="20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98"/>
      <c r="J4" s="198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3151.9</v>
      </c>
      <c r="E6" s="13">
        <v>45.6</v>
      </c>
      <c r="F6" s="54">
        <v>363.1</v>
      </c>
      <c r="G6" s="13">
        <f>D6-E6-F6</f>
        <v>2743.2000000000003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1716.5</v>
      </c>
      <c r="E7" s="13">
        <v>45.6</v>
      </c>
      <c r="F7" s="54">
        <v>153.4</v>
      </c>
      <c r="G7" s="13">
        <f aca="true" t="shared" si="2" ref="G7:G23">D7-E7-F7</f>
        <v>1517.5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3702.2</v>
      </c>
      <c r="E8" s="13">
        <v>45.6</v>
      </c>
      <c r="F8" s="54">
        <v>1582.3</v>
      </c>
      <c r="G8" s="13">
        <f t="shared" si="2"/>
        <v>2074.3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3058.4</v>
      </c>
      <c r="E9" s="13">
        <v>788</v>
      </c>
      <c r="F9" s="54">
        <v>444</v>
      </c>
      <c r="G9" s="13">
        <f t="shared" si="2"/>
        <v>1826.4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4634.6</v>
      </c>
      <c r="E10" s="13">
        <v>113.8</v>
      </c>
      <c r="F10" s="54">
        <v>1224.3</v>
      </c>
      <c r="G10" s="13">
        <f t="shared" si="2"/>
        <v>3296.5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4833</v>
      </c>
      <c r="E11" s="13">
        <v>45.6</v>
      </c>
      <c r="F11" s="54">
        <v>3015.3</v>
      </c>
      <c r="G11" s="13">
        <f t="shared" si="2"/>
        <v>1772.0999999999995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15895</v>
      </c>
      <c r="E12" s="13">
        <v>969.9</v>
      </c>
      <c r="F12" s="54">
        <v>0</v>
      </c>
      <c r="G12" s="13">
        <f t="shared" si="2"/>
        <v>14925.1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17003.5</v>
      </c>
      <c r="E13" s="13">
        <v>45.6</v>
      </c>
      <c r="F13" s="54">
        <v>14920.5</v>
      </c>
      <c r="G13" s="13">
        <f t="shared" si="2"/>
        <v>2037.4000000000015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6222.6</v>
      </c>
      <c r="E14" s="13">
        <v>113.8</v>
      </c>
      <c r="F14" s="54">
        <v>2202.7</v>
      </c>
      <c r="G14" s="13">
        <f t="shared" si="2"/>
        <v>3906.1000000000004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1886.6</v>
      </c>
      <c r="E15" s="13">
        <v>45.5</v>
      </c>
      <c r="F15" s="54">
        <v>142.9</v>
      </c>
      <c r="G15" s="13">
        <f t="shared" si="2"/>
        <v>1698.1999999999998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203" t="s">
        <v>39</v>
      </c>
      <c r="B24" s="204"/>
      <c r="C24" s="19">
        <f>SUM(C6:C23)</f>
        <v>0</v>
      </c>
      <c r="D24" s="19">
        <f>SUM(D6:D23)</f>
        <v>62104.299999999996</v>
      </c>
      <c r="E24" s="56">
        <f>SUM(E6:E23)</f>
        <v>2259</v>
      </c>
      <c r="F24" s="19">
        <f>SUM(F6:F23)</f>
        <v>24048.500000000004</v>
      </c>
      <c r="G24" s="52">
        <f>SUM(G6:G23)</f>
        <v>35796.799999999996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D6" sqref="D6:E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5" t="s">
        <v>9</v>
      </c>
      <c r="B3" s="203" t="s">
        <v>102</v>
      </c>
      <c r="C3" s="28" t="s">
        <v>124</v>
      </c>
      <c r="D3" s="36" t="s">
        <v>215</v>
      </c>
      <c r="E3" s="36" t="s">
        <v>216</v>
      </c>
      <c r="F3" s="29" t="s">
        <v>125</v>
      </c>
      <c r="G3" s="5" t="s">
        <v>24</v>
      </c>
      <c r="H3" s="197" t="s">
        <v>4</v>
      </c>
      <c r="I3" s="197" t="s">
        <v>5</v>
      </c>
      <c r="J3" s="6" t="s">
        <v>6</v>
      </c>
    </row>
    <row r="4" spans="1:10" s="10" customFormat="1" ht="42.75" customHeight="1">
      <c r="A4" s="205"/>
      <c r="B4" s="20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98"/>
      <c r="I4" s="198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61">
        <v>1170</v>
      </c>
      <c r="E6" s="186">
        <v>3</v>
      </c>
      <c r="F6" s="13">
        <f>D6+E6</f>
        <v>1173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61">
        <v>328.4</v>
      </c>
      <c r="E7" s="33">
        <v>0</v>
      </c>
      <c r="F7" s="13">
        <f aca="true" t="shared" si="1" ref="F7:F29">D7+E7</f>
        <v>328.4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61">
        <v>145.7</v>
      </c>
      <c r="E8" s="33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61">
        <v>355.2</v>
      </c>
      <c r="E9" s="33">
        <v>15</v>
      </c>
      <c r="F9" s="13">
        <f t="shared" si="1"/>
        <v>370.2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61">
        <v>330.8</v>
      </c>
      <c r="E10" s="33">
        <v>66.5</v>
      </c>
      <c r="F10" s="13">
        <f t="shared" si="1"/>
        <v>397.3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61">
        <v>305.4</v>
      </c>
      <c r="E11" s="33">
        <v>4</v>
      </c>
      <c r="F11" s="13">
        <f t="shared" si="1"/>
        <v>309.4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61">
        <v>9512.9</v>
      </c>
      <c r="E12" s="33">
        <v>175.4</v>
      </c>
      <c r="F12" s="13">
        <f t="shared" si="1"/>
        <v>9688.3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61">
        <v>157.7</v>
      </c>
      <c r="E13" s="33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61">
        <v>2090</v>
      </c>
      <c r="E14" s="33">
        <v>36</v>
      </c>
      <c r="F14" s="13">
        <f t="shared" si="1"/>
        <v>2126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61">
        <v>382.6</v>
      </c>
      <c r="E15" s="33">
        <v>2</v>
      </c>
      <c r="F15" s="13">
        <f t="shared" si="1"/>
        <v>384.6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3" t="s">
        <v>39</v>
      </c>
      <c r="B30" s="204"/>
      <c r="C30" s="19">
        <f>SUM(C6:C29)</f>
        <v>0</v>
      </c>
      <c r="D30" s="19">
        <f>SUM(D6:D29)</f>
        <v>14778.7</v>
      </c>
      <c r="E30" s="19">
        <f>SUM(E6:E29)</f>
        <v>304.9</v>
      </c>
      <c r="F30" s="19">
        <f>SUM(F6:F29)</f>
        <v>15083.6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I4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205" t="s">
        <v>9</v>
      </c>
      <c r="B4" s="203" t="s">
        <v>102</v>
      </c>
      <c r="C4" s="5" t="s">
        <v>226</v>
      </c>
      <c r="D4" s="5" t="s">
        <v>229</v>
      </c>
      <c r="E4" s="36" t="s">
        <v>31</v>
      </c>
      <c r="F4" s="36" t="s">
        <v>207</v>
      </c>
      <c r="G4" s="36" t="s">
        <v>208</v>
      </c>
      <c r="H4" s="83" t="s">
        <v>135</v>
      </c>
      <c r="I4" s="36" t="s">
        <v>209</v>
      </c>
      <c r="J4" s="36" t="s">
        <v>210</v>
      </c>
      <c r="K4" s="5" t="s">
        <v>211</v>
      </c>
      <c r="L4" s="6" t="s">
        <v>136</v>
      </c>
      <c r="M4" s="36" t="s">
        <v>212</v>
      </c>
      <c r="N4" s="36" t="s">
        <v>213</v>
      </c>
      <c r="O4" s="36" t="s">
        <v>214</v>
      </c>
      <c r="P4" s="29" t="s">
        <v>149</v>
      </c>
      <c r="Q4" s="5" t="s">
        <v>60</v>
      </c>
      <c r="R4" s="197" t="s">
        <v>4</v>
      </c>
      <c r="S4" s="197" t="s">
        <v>10</v>
      </c>
      <c r="T4" s="6" t="s">
        <v>6</v>
      </c>
    </row>
    <row r="5" spans="1:20" s="10" customFormat="1" ht="45.75" customHeight="1">
      <c r="A5" s="205"/>
      <c r="B5" s="203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98"/>
      <c r="S5" s="198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3407.9</v>
      </c>
      <c r="G7" s="33">
        <v>408.7</v>
      </c>
      <c r="H7" s="85">
        <f>F7-G7</f>
        <v>2999.2000000000003</v>
      </c>
      <c r="I7" s="48">
        <v>65.7</v>
      </c>
      <c r="J7" s="48">
        <v>3.8</v>
      </c>
      <c r="K7" s="33">
        <f>I7-J7</f>
        <v>61.900000000000006</v>
      </c>
      <c r="L7" s="12">
        <f aca="true" t="shared" si="0" ref="L7:L16">F7-G7-K7</f>
        <v>2937.3</v>
      </c>
      <c r="M7" s="54">
        <v>3151.9</v>
      </c>
      <c r="N7" s="13">
        <v>45.6</v>
      </c>
      <c r="O7" s="54">
        <v>363.1</v>
      </c>
      <c r="P7" s="13">
        <f>M7-N7-O7</f>
        <v>2743.2000000000003</v>
      </c>
      <c r="Q7" s="17">
        <f>L7/P7*100</f>
        <v>107.07567804024495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1783.2</v>
      </c>
      <c r="G8" s="33">
        <v>199</v>
      </c>
      <c r="H8" s="85">
        <f aca="true" t="shared" si="3" ref="H8:H30">F8-G8</f>
        <v>1584.2</v>
      </c>
      <c r="I8" s="48">
        <v>78.3</v>
      </c>
      <c r="J8" s="48">
        <v>7.5</v>
      </c>
      <c r="K8" s="33">
        <f aca="true" t="shared" si="4" ref="K8:K30">I8-J8</f>
        <v>70.8</v>
      </c>
      <c r="L8" s="12">
        <f t="shared" si="0"/>
        <v>1513.4</v>
      </c>
      <c r="M8" s="54">
        <v>1716.5</v>
      </c>
      <c r="N8" s="13">
        <v>45.6</v>
      </c>
      <c r="O8" s="54">
        <v>153.4</v>
      </c>
      <c r="P8" s="13">
        <f aca="true" t="shared" si="5" ref="P8:P30">M8-N8-O8</f>
        <v>1517.5</v>
      </c>
      <c r="Q8" s="17">
        <f aca="true" t="shared" si="6" ref="Q8:Q30">L8/P8*100</f>
        <v>99.72981878088962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3702.2</v>
      </c>
      <c r="G9" s="33">
        <v>1627.9</v>
      </c>
      <c r="H9" s="85">
        <f t="shared" si="3"/>
        <v>2074.2999999999997</v>
      </c>
      <c r="I9" s="48">
        <v>3.8</v>
      </c>
      <c r="J9" s="48">
        <v>3.8</v>
      </c>
      <c r="K9" s="33">
        <f t="shared" si="4"/>
        <v>0</v>
      </c>
      <c r="L9" s="12">
        <f t="shared" si="0"/>
        <v>2074.2999999999997</v>
      </c>
      <c r="M9" s="54">
        <v>3702.2</v>
      </c>
      <c r="N9" s="13">
        <v>45.6</v>
      </c>
      <c r="O9" s="54">
        <v>1582.3</v>
      </c>
      <c r="P9" s="13">
        <f t="shared" si="5"/>
        <v>2074.3</v>
      </c>
      <c r="Q9" s="17">
        <f t="shared" si="6"/>
        <v>99.99999999999997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3106.4</v>
      </c>
      <c r="G10" s="33">
        <v>1232</v>
      </c>
      <c r="H10" s="85">
        <f t="shared" si="3"/>
        <v>1874.4</v>
      </c>
      <c r="I10" s="48">
        <v>781.2</v>
      </c>
      <c r="J10" s="48">
        <v>746.2</v>
      </c>
      <c r="K10" s="33">
        <f t="shared" si="4"/>
        <v>35</v>
      </c>
      <c r="L10" s="12">
        <f t="shared" si="0"/>
        <v>1839.4</v>
      </c>
      <c r="M10" s="54">
        <v>3058.4</v>
      </c>
      <c r="N10" s="13">
        <v>788</v>
      </c>
      <c r="O10" s="54">
        <v>444</v>
      </c>
      <c r="P10" s="13">
        <f t="shared" si="5"/>
        <v>1826.4</v>
      </c>
      <c r="Q10" s="17">
        <f t="shared" si="6"/>
        <v>100.71178274200614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4774.7</v>
      </c>
      <c r="G11" s="33">
        <v>1338.1</v>
      </c>
      <c r="H11" s="85">
        <f t="shared" si="3"/>
        <v>3436.6</v>
      </c>
      <c r="I11" s="48">
        <v>102.5</v>
      </c>
      <c r="J11" s="48">
        <v>7.5</v>
      </c>
      <c r="K11" s="33">
        <f t="shared" si="4"/>
        <v>95</v>
      </c>
      <c r="L11" s="12">
        <f t="shared" si="0"/>
        <v>3341.6</v>
      </c>
      <c r="M11" s="54">
        <v>4634.6</v>
      </c>
      <c r="N11" s="13">
        <v>113.8</v>
      </c>
      <c r="O11" s="54">
        <v>1224.3</v>
      </c>
      <c r="P11" s="13">
        <f t="shared" si="5"/>
        <v>3296.5</v>
      </c>
      <c r="Q11" s="17">
        <f t="shared" si="6"/>
        <v>101.36811770059153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4848.4</v>
      </c>
      <c r="G12" s="33">
        <v>3060.9</v>
      </c>
      <c r="H12" s="85">
        <f t="shared" si="3"/>
        <v>1787.4999999999995</v>
      </c>
      <c r="I12" s="48">
        <v>2978.6</v>
      </c>
      <c r="J12" s="48">
        <v>2762.6</v>
      </c>
      <c r="K12" s="33">
        <f t="shared" si="4"/>
        <v>216</v>
      </c>
      <c r="L12" s="12">
        <f t="shared" si="0"/>
        <v>1571.4999999999995</v>
      </c>
      <c r="M12" s="54">
        <v>4833</v>
      </c>
      <c r="N12" s="13">
        <v>45.6</v>
      </c>
      <c r="O12" s="54">
        <v>3015.3</v>
      </c>
      <c r="P12" s="13">
        <f t="shared" si="5"/>
        <v>1772.0999999999995</v>
      </c>
      <c r="Q12" s="17">
        <f t="shared" si="6"/>
        <v>88.68009705998533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17808.4</v>
      </c>
      <c r="G13" s="33">
        <v>969.9</v>
      </c>
      <c r="H13" s="85">
        <f t="shared" si="3"/>
        <v>16838.5</v>
      </c>
      <c r="I13" s="48">
        <v>924.1</v>
      </c>
      <c r="J13" s="48">
        <v>749.9</v>
      </c>
      <c r="K13" s="33">
        <f t="shared" si="4"/>
        <v>174.20000000000005</v>
      </c>
      <c r="L13" s="12">
        <f t="shared" si="0"/>
        <v>16664.3</v>
      </c>
      <c r="M13" s="54">
        <v>15895</v>
      </c>
      <c r="N13" s="13">
        <v>969.9</v>
      </c>
      <c r="O13" s="54">
        <v>0</v>
      </c>
      <c r="P13" s="13">
        <f t="shared" si="5"/>
        <v>14925.1</v>
      </c>
      <c r="Q13" s="17">
        <f t="shared" si="6"/>
        <v>111.65285324721441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17143.5</v>
      </c>
      <c r="G14" s="33">
        <v>14966.1</v>
      </c>
      <c r="H14" s="85">
        <f t="shared" si="3"/>
        <v>2177.3999999999996</v>
      </c>
      <c r="I14" s="48">
        <v>8.9</v>
      </c>
      <c r="J14" s="48">
        <v>3.8</v>
      </c>
      <c r="K14" s="33">
        <f t="shared" si="4"/>
        <v>5.1000000000000005</v>
      </c>
      <c r="L14" s="12">
        <f t="shared" si="0"/>
        <v>2172.2999999999997</v>
      </c>
      <c r="M14" s="54">
        <v>17003.5</v>
      </c>
      <c r="N14" s="13">
        <v>45.6</v>
      </c>
      <c r="O14" s="54">
        <v>14920.5</v>
      </c>
      <c r="P14" s="13">
        <f t="shared" si="5"/>
        <v>2037.4000000000015</v>
      </c>
      <c r="Q14" s="17">
        <f t="shared" si="6"/>
        <v>106.62118386178454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6407.4</v>
      </c>
      <c r="G15" s="33">
        <v>2316.5</v>
      </c>
      <c r="H15" s="85">
        <f t="shared" si="3"/>
        <v>4090.8999999999996</v>
      </c>
      <c r="I15" s="48">
        <v>114.4</v>
      </c>
      <c r="J15" s="48">
        <v>7.5</v>
      </c>
      <c r="K15" s="33">
        <f t="shared" si="4"/>
        <v>106.9</v>
      </c>
      <c r="L15" s="12">
        <f t="shared" si="0"/>
        <v>3983.9999999999995</v>
      </c>
      <c r="M15" s="54">
        <v>6222.6</v>
      </c>
      <c r="N15" s="13">
        <v>113.8</v>
      </c>
      <c r="O15" s="54">
        <v>2202.7</v>
      </c>
      <c r="P15" s="13">
        <f t="shared" si="5"/>
        <v>3906.1000000000004</v>
      </c>
      <c r="Q15" s="17">
        <f t="shared" si="6"/>
        <v>101.99431658175672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1940.5</v>
      </c>
      <c r="G16" s="33">
        <v>188.4</v>
      </c>
      <c r="H16" s="85">
        <f t="shared" si="3"/>
        <v>1752.1</v>
      </c>
      <c r="I16" s="48">
        <v>62.4</v>
      </c>
      <c r="J16" s="48">
        <v>7.4</v>
      </c>
      <c r="K16" s="33">
        <f t="shared" si="4"/>
        <v>55</v>
      </c>
      <c r="L16" s="12">
        <f t="shared" si="0"/>
        <v>1697.1</v>
      </c>
      <c r="M16" s="54">
        <v>1886.6</v>
      </c>
      <c r="N16" s="13">
        <v>45.5</v>
      </c>
      <c r="O16" s="54">
        <v>142.9</v>
      </c>
      <c r="P16" s="13">
        <f t="shared" si="5"/>
        <v>1698.1999999999998</v>
      </c>
      <c r="Q16" s="17">
        <f t="shared" si="6"/>
        <v>99.93522553291722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3" t="s">
        <v>39</v>
      </c>
      <c r="B31" s="204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64922.6</v>
      </c>
      <c r="G31" s="30">
        <f t="shared" si="8"/>
        <v>26307.5</v>
      </c>
      <c r="H31" s="86">
        <f t="shared" si="8"/>
        <v>38615.1</v>
      </c>
      <c r="I31" s="30">
        <f t="shared" si="8"/>
        <v>5119.899999999999</v>
      </c>
      <c r="J31" s="30">
        <f t="shared" si="8"/>
        <v>4300</v>
      </c>
      <c r="K31" s="30">
        <f t="shared" si="8"/>
        <v>819.9000000000001</v>
      </c>
      <c r="L31" s="19">
        <f t="shared" si="8"/>
        <v>37795.2</v>
      </c>
      <c r="M31" s="19">
        <f t="shared" si="8"/>
        <v>62104.299999999996</v>
      </c>
      <c r="N31" s="56">
        <f t="shared" si="8"/>
        <v>2259</v>
      </c>
      <c r="O31" s="19">
        <f t="shared" si="8"/>
        <v>24048.500000000004</v>
      </c>
      <c r="P31" s="52">
        <f t="shared" si="8"/>
        <v>35796.799999999996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C3">
      <selection activeCell="F6" sqref="F6:G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205" t="s">
        <v>13</v>
      </c>
      <c r="B3" s="203" t="s">
        <v>102</v>
      </c>
      <c r="C3" s="28" t="s">
        <v>138</v>
      </c>
      <c r="D3" s="27"/>
      <c r="E3" s="27"/>
      <c r="F3" s="36" t="s">
        <v>218</v>
      </c>
      <c r="G3" s="36" t="s">
        <v>219</v>
      </c>
      <c r="H3" s="29" t="s">
        <v>150</v>
      </c>
      <c r="I3" s="5" t="s">
        <v>24</v>
      </c>
      <c r="J3" s="197" t="s">
        <v>11</v>
      </c>
      <c r="K3" s="197" t="s">
        <v>12</v>
      </c>
      <c r="L3" s="6" t="s">
        <v>6</v>
      </c>
    </row>
    <row r="4" spans="1:12" s="10" customFormat="1" ht="42.75" customHeight="1">
      <c r="A4" s="205"/>
      <c r="B4" s="20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98"/>
      <c r="K4" s="198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-256</v>
      </c>
      <c r="D6" s="13"/>
      <c r="E6" s="13"/>
      <c r="F6" s="61">
        <v>1170</v>
      </c>
      <c r="G6" s="186">
        <v>3</v>
      </c>
      <c r="H6" s="13">
        <f>F6+G6</f>
        <v>1173</v>
      </c>
      <c r="I6" s="63">
        <f>C6/H6*100</f>
        <v>-21.824381926683717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-66.7</v>
      </c>
      <c r="D7" s="13"/>
      <c r="E7" s="13"/>
      <c r="F7" s="61">
        <v>328.4</v>
      </c>
      <c r="G7" s="33">
        <v>0</v>
      </c>
      <c r="H7" s="13">
        <f aca="true" t="shared" si="1" ref="H7:H29">F7+G7</f>
        <v>328.4</v>
      </c>
      <c r="I7" s="17">
        <f aca="true" t="shared" si="2" ref="I7:I29">C7/H7*100</f>
        <v>-20.310596833130333</v>
      </c>
      <c r="J7" s="1">
        <v>0</v>
      </c>
      <c r="K7" s="14">
        <v>0.75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61">
        <v>145.7</v>
      </c>
      <c r="G8" s="33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-48</v>
      </c>
      <c r="D9" s="13"/>
      <c r="E9" s="13"/>
      <c r="F9" s="61">
        <v>355.2</v>
      </c>
      <c r="G9" s="33">
        <v>15</v>
      </c>
      <c r="H9" s="13">
        <f t="shared" si="1"/>
        <v>370.2</v>
      </c>
      <c r="I9" s="17">
        <f t="shared" si="2"/>
        <v>-12.965964343598054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-140.1</v>
      </c>
      <c r="D10" s="13"/>
      <c r="E10" s="13"/>
      <c r="F10" s="61">
        <v>330.8</v>
      </c>
      <c r="G10" s="33">
        <v>66.5</v>
      </c>
      <c r="H10" s="13">
        <f t="shared" si="1"/>
        <v>397.3</v>
      </c>
      <c r="I10" s="17">
        <f t="shared" si="2"/>
        <v>-35.26302542159577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-15.4</v>
      </c>
      <c r="D11" s="13"/>
      <c r="E11" s="13"/>
      <c r="F11" s="61">
        <v>305.4</v>
      </c>
      <c r="G11" s="33">
        <v>4</v>
      </c>
      <c r="H11" s="13">
        <f t="shared" si="1"/>
        <v>309.4</v>
      </c>
      <c r="I11" s="17">
        <f t="shared" si="2"/>
        <v>-4.97737556561086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-1913.4</v>
      </c>
      <c r="D12" s="13"/>
      <c r="E12" s="13"/>
      <c r="F12" s="61">
        <v>9512.9</v>
      </c>
      <c r="G12" s="33">
        <v>175.4</v>
      </c>
      <c r="H12" s="13">
        <f t="shared" si="1"/>
        <v>9688.3</v>
      </c>
      <c r="I12" s="17">
        <f t="shared" si="2"/>
        <v>-19.7495948721654</v>
      </c>
      <c r="J12" s="1">
        <v>0</v>
      </c>
      <c r="K12" s="14">
        <v>0.75</v>
      </c>
      <c r="L12" s="14">
        <f t="shared" si="0"/>
        <v>0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61">
        <v>157.7</v>
      </c>
      <c r="G13" s="33">
        <v>0</v>
      </c>
      <c r="H13" s="13">
        <f t="shared" si="1"/>
        <v>157.7</v>
      </c>
      <c r="I13" s="17">
        <f t="shared" si="2"/>
        <v>-88.77615726062143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-184.8</v>
      </c>
      <c r="D14" s="13"/>
      <c r="E14" s="13"/>
      <c r="F14" s="61">
        <v>2090</v>
      </c>
      <c r="G14" s="33">
        <v>36</v>
      </c>
      <c r="H14" s="13">
        <f t="shared" si="1"/>
        <v>2126</v>
      </c>
      <c r="I14" s="17">
        <f t="shared" si="2"/>
        <v>-8.692380056444026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-53.9</v>
      </c>
      <c r="D15" s="13"/>
      <c r="E15" s="13"/>
      <c r="F15" s="61">
        <v>382.6</v>
      </c>
      <c r="G15" s="33">
        <v>2</v>
      </c>
      <c r="H15" s="13">
        <f t="shared" si="1"/>
        <v>384.6</v>
      </c>
      <c r="I15" s="17">
        <f t="shared" si="2"/>
        <v>-14.014560582423297</v>
      </c>
      <c r="J15" s="1">
        <v>0</v>
      </c>
      <c r="K15" s="14">
        <v>0.75</v>
      </c>
      <c r="L15" s="14">
        <f t="shared" si="0"/>
        <v>0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3" t="s">
        <v>39</v>
      </c>
      <c r="B30" s="204"/>
      <c r="C30" s="19">
        <f aca="true" t="shared" si="3" ref="C30:H30">SUM(C6:C29)</f>
        <v>-2818.3</v>
      </c>
      <c r="D30" s="19">
        <f t="shared" si="3"/>
        <v>0</v>
      </c>
      <c r="E30" s="19">
        <f t="shared" si="3"/>
        <v>0</v>
      </c>
      <c r="F30" s="32">
        <f t="shared" si="3"/>
        <v>14778.7</v>
      </c>
      <c r="G30" s="19">
        <f t="shared" si="3"/>
        <v>304.9</v>
      </c>
      <c r="H30" s="52">
        <f t="shared" si="3"/>
        <v>15083.6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203" t="s">
        <v>102</v>
      </c>
      <c r="C3" s="68" t="s">
        <v>36</v>
      </c>
      <c r="D3" s="69"/>
      <c r="E3" s="69"/>
      <c r="F3" s="57" t="s">
        <v>215</v>
      </c>
      <c r="G3" s="57" t="s">
        <v>219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203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61">
        <v>1170</v>
      </c>
      <c r="G6" s="186">
        <v>3</v>
      </c>
      <c r="H6" s="186">
        <f>F6+G6</f>
        <v>1173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61">
        <v>328.4</v>
      </c>
      <c r="G7" s="33">
        <v>0</v>
      </c>
      <c r="H7" s="33">
        <f aca="true" t="shared" si="1" ref="H7:H29">F7+G7</f>
        <v>328.4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61">
        <v>145.7</v>
      </c>
      <c r="G8" s="33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61">
        <v>355.2</v>
      </c>
      <c r="G9" s="33">
        <v>15</v>
      </c>
      <c r="H9" s="33">
        <f t="shared" si="1"/>
        <v>370.2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61">
        <v>330.8</v>
      </c>
      <c r="G10" s="33">
        <v>66.5</v>
      </c>
      <c r="H10" s="33">
        <f t="shared" si="1"/>
        <v>397.3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61">
        <v>305.4</v>
      </c>
      <c r="G11" s="33">
        <v>4</v>
      </c>
      <c r="H11" s="33">
        <f t="shared" si="1"/>
        <v>309.4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61">
        <v>9512.9</v>
      </c>
      <c r="G12" s="33">
        <v>175.4</v>
      </c>
      <c r="H12" s="33">
        <f t="shared" si="1"/>
        <v>9688.3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61">
        <v>157.7</v>
      </c>
      <c r="G13" s="33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61">
        <v>2090</v>
      </c>
      <c r="G14" s="33">
        <v>36</v>
      </c>
      <c r="H14" s="33">
        <f t="shared" si="1"/>
        <v>2126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61">
        <v>382.6</v>
      </c>
      <c r="G15" s="33">
        <v>2</v>
      </c>
      <c r="H15" s="33">
        <f t="shared" si="1"/>
        <v>384.6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14778.7</v>
      </c>
      <c r="G30" s="19">
        <f t="shared" si="3"/>
        <v>304.9</v>
      </c>
      <c r="H30" s="19">
        <f t="shared" si="3"/>
        <v>15083.6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4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5" t="s">
        <v>14</v>
      </c>
      <c r="B3" s="203" t="s">
        <v>102</v>
      </c>
      <c r="C3" s="6" t="s">
        <v>140</v>
      </c>
      <c r="D3" s="27"/>
      <c r="E3" s="27"/>
      <c r="F3" s="36" t="s">
        <v>207</v>
      </c>
      <c r="G3" s="36" t="s">
        <v>224</v>
      </c>
      <c r="H3" s="29" t="s">
        <v>141</v>
      </c>
      <c r="I3" s="5" t="s">
        <v>41</v>
      </c>
      <c r="J3" s="197" t="s">
        <v>15</v>
      </c>
      <c r="K3" s="197" t="s">
        <v>16</v>
      </c>
      <c r="L3" s="6" t="s">
        <v>6</v>
      </c>
    </row>
    <row r="4" spans="1:12" s="10" customFormat="1" ht="42.75" customHeight="1">
      <c r="A4" s="205"/>
      <c r="B4" s="203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98"/>
      <c r="K4" s="198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3407.9</v>
      </c>
      <c r="G6" s="33">
        <v>408.7</v>
      </c>
      <c r="H6" s="33">
        <f>F6-G6</f>
        <v>2999.2000000000003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1783.2</v>
      </c>
      <c r="G7" s="33">
        <v>199</v>
      </c>
      <c r="H7" s="33">
        <f aca="true" t="shared" si="1" ref="H7:H19">F7-G7</f>
        <v>1584.2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3702.2</v>
      </c>
      <c r="G8" s="33">
        <v>1627.9</v>
      </c>
      <c r="H8" s="33">
        <f t="shared" si="1"/>
        <v>2074.2999999999997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3106.4</v>
      </c>
      <c r="G9" s="33">
        <v>1232</v>
      </c>
      <c r="H9" s="33">
        <f t="shared" si="1"/>
        <v>1874.4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4774.7</v>
      </c>
      <c r="G10" s="33">
        <v>1338.1</v>
      </c>
      <c r="H10" s="33">
        <f t="shared" si="1"/>
        <v>3436.6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4848.4</v>
      </c>
      <c r="G11" s="33">
        <v>3060.9</v>
      </c>
      <c r="H11" s="33">
        <f t="shared" si="1"/>
        <v>1787.4999999999995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17808.4</v>
      </c>
      <c r="G12" s="33">
        <v>969.9</v>
      </c>
      <c r="H12" s="33">
        <f t="shared" si="1"/>
        <v>16838.5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17143.5</v>
      </c>
      <c r="G13" s="33">
        <v>14966.1</v>
      </c>
      <c r="H13" s="33">
        <f t="shared" si="1"/>
        <v>2177.3999999999996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6407.4</v>
      </c>
      <c r="G14" s="33">
        <v>2316.5</v>
      </c>
      <c r="H14" s="33">
        <f t="shared" si="1"/>
        <v>4090.8999999999996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1940.5</v>
      </c>
      <c r="G15" s="33">
        <v>188.4</v>
      </c>
      <c r="H15" s="33">
        <f t="shared" si="1"/>
        <v>1752.1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203" t="s">
        <v>39</v>
      </c>
      <c r="B20" s="204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64922.6</v>
      </c>
      <c r="G20" s="30">
        <f t="shared" si="3"/>
        <v>26307.5</v>
      </c>
      <c r="H20" s="19">
        <f t="shared" si="3"/>
        <v>38615.1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I1">
      <selection activeCell="P14" sqref="P1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5" t="s">
        <v>3</v>
      </c>
      <c r="B3" s="203" t="s">
        <v>102</v>
      </c>
      <c r="C3" s="36" t="s">
        <v>220</v>
      </c>
      <c r="D3" s="36" t="s">
        <v>221</v>
      </c>
      <c r="E3" s="36" t="s">
        <v>222</v>
      </c>
      <c r="F3" s="29" t="s">
        <v>1</v>
      </c>
      <c r="G3" s="27"/>
      <c r="H3" s="27"/>
      <c r="I3" s="5" t="s">
        <v>226</v>
      </c>
      <c r="J3" s="5" t="s">
        <v>229</v>
      </c>
      <c r="K3" s="36" t="s">
        <v>31</v>
      </c>
      <c r="L3" s="36" t="s">
        <v>207</v>
      </c>
      <c r="M3" s="36" t="s">
        <v>223</v>
      </c>
      <c r="N3" s="29" t="s">
        <v>2</v>
      </c>
      <c r="O3" s="5" t="s">
        <v>45</v>
      </c>
      <c r="P3" s="197" t="s">
        <v>17</v>
      </c>
      <c r="Q3" s="197" t="s">
        <v>18</v>
      </c>
      <c r="R3" s="6" t="s">
        <v>6</v>
      </c>
    </row>
    <row r="4" spans="1:18" s="10" customFormat="1" ht="69.75" customHeight="1">
      <c r="A4" s="205"/>
      <c r="B4" s="20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98"/>
      <c r="Q4" s="198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3151.9</v>
      </c>
      <c r="D6" s="13">
        <v>45.6</v>
      </c>
      <c r="E6" s="54">
        <v>363.1</v>
      </c>
      <c r="F6" s="53">
        <f>C6-D6-E6</f>
        <v>2743.2000000000003</v>
      </c>
      <c r="G6" s="13"/>
      <c r="H6" s="13"/>
      <c r="I6" s="61">
        <v>0</v>
      </c>
      <c r="J6" s="61">
        <v>0</v>
      </c>
      <c r="K6" s="33">
        <f>J6-I6</f>
        <v>0</v>
      </c>
      <c r="L6" s="33">
        <v>3407.9</v>
      </c>
      <c r="M6" s="33">
        <v>408.7</v>
      </c>
      <c r="N6" s="33">
        <f>L6-M6</f>
        <v>2999.2000000000003</v>
      </c>
      <c r="O6" s="17">
        <f>(F6-N6)/F6*100</f>
        <v>-9.332166812481772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1716.5</v>
      </c>
      <c r="D7" s="13">
        <v>45.6</v>
      </c>
      <c r="E7" s="54">
        <v>153.4</v>
      </c>
      <c r="F7" s="54">
        <f aca="true" t="shared" si="1" ref="F7:F29">C7-D7-E7</f>
        <v>1517.5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1783.2</v>
      </c>
      <c r="M7" s="33">
        <v>199</v>
      </c>
      <c r="N7" s="33">
        <f aca="true" t="shared" si="3" ref="N7:N29">L7-M7</f>
        <v>1584.2</v>
      </c>
      <c r="O7" s="17">
        <f aca="true" t="shared" si="4" ref="O7:O29">(F7-N7)/F7*100</f>
        <v>-4.395387149917631</v>
      </c>
      <c r="P7" s="80">
        <v>0.12</v>
      </c>
      <c r="Q7" s="14">
        <v>1.2</v>
      </c>
      <c r="R7" s="14">
        <f t="shared" si="0"/>
        <v>0.144</v>
      </c>
    </row>
    <row r="8" spans="1:18" ht="22.5">
      <c r="A8" s="11">
        <v>3</v>
      </c>
      <c r="B8" s="16" t="s">
        <v>183</v>
      </c>
      <c r="C8" s="54">
        <v>3702.2</v>
      </c>
      <c r="D8" s="13">
        <v>45.6</v>
      </c>
      <c r="E8" s="54">
        <v>1582.3</v>
      </c>
      <c r="F8" s="54">
        <f t="shared" si="1"/>
        <v>2074.3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3702.2</v>
      </c>
      <c r="M8" s="33">
        <v>1627.9</v>
      </c>
      <c r="N8" s="33">
        <f t="shared" si="3"/>
        <v>2074.2999999999997</v>
      </c>
      <c r="O8" s="17">
        <f t="shared" si="4"/>
        <v>2.1922930669935115E-14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3058.4</v>
      </c>
      <c r="D9" s="13">
        <v>788</v>
      </c>
      <c r="E9" s="54">
        <v>444</v>
      </c>
      <c r="F9" s="54">
        <f t="shared" si="1"/>
        <v>1826.4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3106.4</v>
      </c>
      <c r="M9" s="33">
        <v>1232</v>
      </c>
      <c r="N9" s="33">
        <f t="shared" si="3"/>
        <v>1874.4</v>
      </c>
      <c r="O9" s="17">
        <f t="shared" si="4"/>
        <v>-2.628120893561104</v>
      </c>
      <c r="P9" s="80">
        <v>0.48</v>
      </c>
      <c r="Q9" s="14">
        <v>1.2</v>
      </c>
      <c r="R9" s="14">
        <f t="shared" si="0"/>
        <v>0.576</v>
      </c>
    </row>
    <row r="10" spans="1:18" ht="22.5">
      <c r="A10" s="11">
        <v>5</v>
      </c>
      <c r="B10" s="16" t="s">
        <v>177</v>
      </c>
      <c r="C10" s="54">
        <v>4634.6</v>
      </c>
      <c r="D10" s="13">
        <v>113.8</v>
      </c>
      <c r="E10" s="54">
        <v>1224.3</v>
      </c>
      <c r="F10" s="54">
        <f t="shared" si="1"/>
        <v>3296.5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4774.7</v>
      </c>
      <c r="M10" s="33">
        <v>1338.1</v>
      </c>
      <c r="N10" s="33">
        <f t="shared" si="3"/>
        <v>3436.6</v>
      </c>
      <c r="O10" s="17">
        <f t="shared" si="4"/>
        <v>-4.249962080994992</v>
      </c>
      <c r="P10" s="80">
        <v>0.16</v>
      </c>
      <c r="Q10" s="14">
        <v>1.2</v>
      </c>
      <c r="R10" s="14">
        <f t="shared" si="0"/>
        <v>0.192</v>
      </c>
    </row>
    <row r="11" spans="1:18" ht="22.5">
      <c r="A11" s="11">
        <v>6</v>
      </c>
      <c r="B11" s="16" t="s">
        <v>178</v>
      </c>
      <c r="C11" s="54">
        <v>4833</v>
      </c>
      <c r="D11" s="13">
        <v>45.6</v>
      </c>
      <c r="E11" s="54">
        <v>3015.3</v>
      </c>
      <c r="F11" s="54">
        <f t="shared" si="1"/>
        <v>1772.0999999999995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4848.4</v>
      </c>
      <c r="M11" s="33">
        <v>3060.9</v>
      </c>
      <c r="N11" s="33">
        <f t="shared" si="3"/>
        <v>1787.4999999999995</v>
      </c>
      <c r="O11" s="17">
        <f t="shared" si="4"/>
        <v>-0.8690254500310419</v>
      </c>
      <c r="P11" s="80">
        <v>0.82</v>
      </c>
      <c r="Q11" s="14">
        <v>1.2</v>
      </c>
      <c r="R11" s="14">
        <f t="shared" si="0"/>
        <v>0.9839999999999999</v>
      </c>
    </row>
    <row r="12" spans="1:18" ht="22.5">
      <c r="A12" s="11">
        <v>7</v>
      </c>
      <c r="B12" s="16" t="s">
        <v>179</v>
      </c>
      <c r="C12" s="54">
        <v>15895</v>
      </c>
      <c r="D12" s="13">
        <v>969.9</v>
      </c>
      <c r="E12" s="54">
        <v>0</v>
      </c>
      <c r="F12" s="54">
        <f t="shared" si="1"/>
        <v>14925.1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17808.4</v>
      </c>
      <c r="M12" s="33">
        <v>969.9</v>
      </c>
      <c r="N12" s="33">
        <f t="shared" si="3"/>
        <v>16838.5</v>
      </c>
      <c r="O12" s="17">
        <f t="shared" si="4"/>
        <v>-12.820014606267291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17003.5</v>
      </c>
      <c r="D13" s="13">
        <v>45.6</v>
      </c>
      <c r="E13" s="54">
        <v>14920.5</v>
      </c>
      <c r="F13" s="54">
        <f t="shared" si="1"/>
        <v>2037.4000000000015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17143.5</v>
      </c>
      <c r="M13" s="33">
        <v>14966.1</v>
      </c>
      <c r="N13" s="33">
        <f t="shared" si="3"/>
        <v>2177.3999999999996</v>
      </c>
      <c r="O13" s="17">
        <f t="shared" si="4"/>
        <v>-6.871502895847555</v>
      </c>
      <c r="P13" s="80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181</v>
      </c>
      <c r="C14" s="54">
        <v>6222.6</v>
      </c>
      <c r="D14" s="13">
        <v>113.8</v>
      </c>
      <c r="E14" s="54">
        <v>2202.7</v>
      </c>
      <c r="F14" s="54">
        <f t="shared" si="1"/>
        <v>3906.1000000000004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6407.4</v>
      </c>
      <c r="M14" s="33">
        <v>2316.5</v>
      </c>
      <c r="N14" s="33">
        <f t="shared" si="3"/>
        <v>4090.8999999999996</v>
      </c>
      <c r="O14" s="17">
        <f t="shared" si="4"/>
        <v>-4.731061672768215</v>
      </c>
      <c r="P14" s="80">
        <v>0.06</v>
      </c>
      <c r="Q14" s="14">
        <v>1.2</v>
      </c>
      <c r="R14" s="14">
        <f t="shared" si="0"/>
        <v>0.072</v>
      </c>
    </row>
    <row r="15" spans="1:18" ht="22.5">
      <c r="A15" s="11">
        <v>10</v>
      </c>
      <c r="B15" s="16" t="s">
        <v>182</v>
      </c>
      <c r="C15" s="54">
        <v>1886.6</v>
      </c>
      <c r="D15" s="13">
        <v>45.5</v>
      </c>
      <c r="E15" s="54">
        <v>142.9</v>
      </c>
      <c r="F15" s="54">
        <f t="shared" si="1"/>
        <v>1698.1999999999998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1940.5</v>
      </c>
      <c r="M15" s="33">
        <v>188.4</v>
      </c>
      <c r="N15" s="33">
        <f t="shared" si="3"/>
        <v>1752.1</v>
      </c>
      <c r="O15" s="17">
        <f t="shared" si="4"/>
        <v>-3.17394888705689</v>
      </c>
      <c r="P15" s="80">
        <v>0.36</v>
      </c>
      <c r="Q15" s="14">
        <v>1.2</v>
      </c>
      <c r="R15" s="14">
        <f t="shared" si="0"/>
        <v>0.432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203" t="s">
        <v>39</v>
      </c>
      <c r="B30" s="204"/>
      <c r="C30" s="19">
        <f aca="true" t="shared" si="5" ref="C30:N30">SUM(C6:C29)</f>
        <v>62104.299999999996</v>
      </c>
      <c r="D30" s="56">
        <f t="shared" si="5"/>
        <v>2259</v>
      </c>
      <c r="E30" s="19">
        <f t="shared" si="5"/>
        <v>24048.500000000004</v>
      </c>
      <c r="F30" s="19">
        <f t="shared" si="5"/>
        <v>35796.799999999996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64922.6</v>
      </c>
      <c r="M30" s="30">
        <f t="shared" si="5"/>
        <v>26307.5</v>
      </c>
      <c r="N30" s="19">
        <f t="shared" si="5"/>
        <v>38615.1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5" t="s">
        <v>20</v>
      </c>
      <c r="B3" s="203" t="s">
        <v>102</v>
      </c>
      <c r="C3" s="34" t="s">
        <v>51</v>
      </c>
      <c r="D3" s="34" t="s">
        <v>228</v>
      </c>
      <c r="E3" s="34" t="s">
        <v>230</v>
      </c>
      <c r="F3" s="34" t="s">
        <v>49</v>
      </c>
      <c r="G3" s="34" t="s">
        <v>49</v>
      </c>
      <c r="H3" s="34" t="s">
        <v>142</v>
      </c>
      <c r="I3" s="5" t="s">
        <v>48</v>
      </c>
      <c r="J3" s="197" t="s">
        <v>21</v>
      </c>
      <c r="K3" s="197" t="s">
        <v>19</v>
      </c>
      <c r="L3" s="6" t="s">
        <v>6</v>
      </c>
    </row>
    <row r="4" spans="1:12" s="10" customFormat="1" ht="42.75" customHeight="1">
      <c r="A4" s="205"/>
      <c r="B4" s="203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198"/>
      <c r="K4" s="198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46</v>
      </c>
      <c r="E6" s="16">
        <v>46</v>
      </c>
      <c r="F6" s="97">
        <f>E6-D6</f>
        <v>0</v>
      </c>
      <c r="G6" s="12">
        <v>0</v>
      </c>
      <c r="H6" s="13">
        <v>807</v>
      </c>
      <c r="I6" s="81">
        <f>F6/H6*100</f>
        <v>0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37</v>
      </c>
      <c r="E7" s="16">
        <v>33</v>
      </c>
      <c r="F7" s="48">
        <f aca="true" t="shared" si="1" ref="F7:F21">E7-D7</f>
        <v>-4</v>
      </c>
      <c r="G7" s="12">
        <v>75</v>
      </c>
      <c r="H7" s="13">
        <v>328.4</v>
      </c>
      <c r="I7" s="81">
        <f aca="true" t="shared" si="2" ref="I7:I21">F7/H7*100</f>
        <v>-1.218026796589525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49</v>
      </c>
      <c r="E8" s="16">
        <v>49</v>
      </c>
      <c r="F8" s="48">
        <f t="shared" si="1"/>
        <v>0</v>
      </c>
      <c r="G8" s="12">
        <v>1.3</v>
      </c>
      <c r="H8" s="13">
        <v>145.7</v>
      </c>
      <c r="I8" s="81">
        <f t="shared" si="2"/>
        <v>0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46</v>
      </c>
      <c r="E9" s="16">
        <v>42</v>
      </c>
      <c r="F9" s="48">
        <f t="shared" si="1"/>
        <v>-4</v>
      </c>
      <c r="G9" s="12">
        <v>-214</v>
      </c>
      <c r="H9" s="13">
        <v>355.2</v>
      </c>
      <c r="I9" s="81">
        <f t="shared" si="2"/>
        <v>-1.1261261261261262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38</v>
      </c>
      <c r="E10" s="16">
        <v>26</v>
      </c>
      <c r="F10" s="48">
        <f t="shared" si="1"/>
        <v>-12</v>
      </c>
      <c r="G10" s="12">
        <v>0</v>
      </c>
      <c r="H10" s="13">
        <v>330.8</v>
      </c>
      <c r="I10" s="81">
        <f t="shared" si="2"/>
        <v>-3.627569528415961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16</v>
      </c>
      <c r="E11" s="16">
        <v>16</v>
      </c>
      <c r="F11" s="48">
        <f t="shared" si="1"/>
        <v>0</v>
      </c>
      <c r="G11" s="12">
        <v>-101</v>
      </c>
      <c r="H11" s="13">
        <v>305.4</v>
      </c>
      <c r="I11" s="81">
        <f t="shared" si="2"/>
        <v>0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369</v>
      </c>
      <c r="E12" s="16">
        <v>374</v>
      </c>
      <c r="F12" s="48">
        <f t="shared" si="1"/>
        <v>5</v>
      </c>
      <c r="G12" s="12">
        <v>-85</v>
      </c>
      <c r="H12" s="13">
        <v>8859</v>
      </c>
      <c r="I12" s="81">
        <f t="shared" si="2"/>
        <v>0.056439778756067274</v>
      </c>
      <c r="J12" s="15">
        <v>0.989</v>
      </c>
      <c r="K12" s="14">
        <v>1</v>
      </c>
      <c r="L12" s="14">
        <f t="shared" si="0"/>
        <v>0.989</v>
      </c>
    </row>
    <row r="13" spans="1:12" ht="22.5">
      <c r="A13" s="11">
        <v>8</v>
      </c>
      <c r="B13" s="16" t="s">
        <v>180</v>
      </c>
      <c r="C13" s="16">
        <v>21</v>
      </c>
      <c r="D13" s="16">
        <v>45</v>
      </c>
      <c r="E13" s="16">
        <v>39</v>
      </c>
      <c r="F13" s="48">
        <f t="shared" si="1"/>
        <v>-6</v>
      </c>
      <c r="G13" s="12">
        <v>0</v>
      </c>
      <c r="H13" s="13">
        <v>157.7</v>
      </c>
      <c r="I13" s="81">
        <f t="shared" si="2"/>
        <v>-3.8046924540266334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120</v>
      </c>
      <c r="E14" s="16">
        <v>104</v>
      </c>
      <c r="F14" s="48">
        <f t="shared" si="1"/>
        <v>-16</v>
      </c>
      <c r="G14" s="12">
        <v>-138</v>
      </c>
      <c r="H14" s="13">
        <v>1117</v>
      </c>
      <c r="I14" s="81">
        <f t="shared" si="2"/>
        <v>-1.432408236347359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182</v>
      </c>
      <c r="C15" s="16">
        <v>319</v>
      </c>
      <c r="D15" s="16">
        <v>14</v>
      </c>
      <c r="E15" s="16">
        <v>11</v>
      </c>
      <c r="F15" s="48">
        <f t="shared" si="1"/>
        <v>-3</v>
      </c>
      <c r="G15" s="12">
        <v>-62</v>
      </c>
      <c r="H15" s="13">
        <v>382.6</v>
      </c>
      <c r="I15" s="81">
        <f t="shared" si="2"/>
        <v>-0.7841087297438577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225</v>
      </c>
      <c r="E18" s="16"/>
      <c r="F18" s="48"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203" t="s">
        <v>39</v>
      </c>
      <c r="B22" s="204"/>
      <c r="C22" s="19">
        <f aca="true" t="shared" si="3" ref="C22:H22">SUM(C6:C21)</f>
        <v>13193</v>
      </c>
      <c r="D22" s="19">
        <f t="shared" si="3"/>
        <v>780</v>
      </c>
      <c r="E22" s="19">
        <f t="shared" si="3"/>
        <v>740</v>
      </c>
      <c r="F22" s="19">
        <f t="shared" si="3"/>
        <v>-40</v>
      </c>
      <c r="G22" s="19">
        <f t="shared" si="3"/>
        <v>-1214.1000000000001</v>
      </c>
      <c r="H22" s="19">
        <f t="shared" si="3"/>
        <v>12788.800000000001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" sqref="D2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199" t="s">
        <v>101</v>
      </c>
      <c r="C1" s="199"/>
      <c r="D1" s="199"/>
      <c r="E1" s="199"/>
      <c r="F1" s="199"/>
      <c r="G1" s="199"/>
      <c r="H1" s="199"/>
      <c r="I1" s="199"/>
      <c r="J1" s="199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5" t="s">
        <v>3</v>
      </c>
      <c r="B4" s="197" t="s">
        <v>102</v>
      </c>
      <c r="C4" s="197" t="s">
        <v>103</v>
      </c>
      <c r="D4" s="197" t="s">
        <v>199</v>
      </c>
      <c r="E4" s="197" t="s">
        <v>200</v>
      </c>
      <c r="F4" s="197" t="s">
        <v>104</v>
      </c>
      <c r="G4" s="197" t="s">
        <v>99</v>
      </c>
      <c r="H4" s="197" t="s">
        <v>100</v>
      </c>
      <c r="I4" s="197" t="s">
        <v>5</v>
      </c>
      <c r="J4" s="200" t="s">
        <v>6</v>
      </c>
    </row>
    <row r="5" spans="1:10" ht="116.25" customHeight="1">
      <c r="A5" s="205"/>
      <c r="B5" s="202"/>
      <c r="C5" s="198"/>
      <c r="D5" s="198"/>
      <c r="E5" s="198"/>
      <c r="F5" s="198"/>
      <c r="G5" s="198"/>
      <c r="H5" s="202"/>
      <c r="I5" s="202"/>
      <c r="J5" s="201"/>
    </row>
    <row r="6" spans="1:10" s="10" customFormat="1" ht="51" customHeight="1">
      <c r="A6" s="205"/>
      <c r="B6" s="198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98"/>
      <c r="I6" s="198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1170</v>
      </c>
      <c r="E8" s="186">
        <v>3</v>
      </c>
      <c r="F8" s="13">
        <f>D8+E8</f>
        <v>1173</v>
      </c>
      <c r="G8" s="17">
        <f aca="true" t="shared" si="0" ref="G8:G31">C8/(C8+F8)*100</f>
        <v>57.180404468131705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328.4</v>
      </c>
      <c r="E9" s="33">
        <v>0</v>
      </c>
      <c r="F9" s="13">
        <f aca="true" t="shared" si="2" ref="F9:F31">D9+E9</f>
        <v>328.4</v>
      </c>
      <c r="G9" s="17">
        <f t="shared" si="0"/>
        <v>78.25165562913907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355.2</v>
      </c>
      <c r="E11" s="33">
        <v>15</v>
      </c>
      <c r="F11" s="13">
        <f t="shared" si="2"/>
        <v>370.2</v>
      </c>
      <c r="G11" s="17">
        <f t="shared" si="0"/>
        <v>79.68835729178097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330.8</v>
      </c>
      <c r="E12" s="33">
        <v>66.5</v>
      </c>
      <c r="F12" s="13">
        <f t="shared" si="2"/>
        <v>397.3</v>
      </c>
      <c r="G12" s="17">
        <f t="shared" si="0"/>
        <v>87.44707740916272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305.4</v>
      </c>
      <c r="E13" s="33">
        <v>4</v>
      </c>
      <c r="F13" s="13">
        <f t="shared" si="2"/>
        <v>309.4</v>
      </c>
      <c r="G13" s="17">
        <f t="shared" si="0"/>
        <v>80.02066382539068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175.4</v>
      </c>
      <c r="F14" s="13">
        <f t="shared" si="2"/>
        <v>9688.3</v>
      </c>
      <c r="G14" s="17">
        <f t="shared" si="0"/>
        <v>35.054566418190596</v>
      </c>
      <c r="H14" s="15">
        <v>0.14</v>
      </c>
      <c r="I14" s="14">
        <v>1.2</v>
      </c>
      <c r="J14" s="14">
        <f t="shared" si="1"/>
        <v>0.168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36</v>
      </c>
      <c r="F16" s="13">
        <f t="shared" si="2"/>
        <v>2126</v>
      </c>
      <c r="G16" s="17">
        <f t="shared" si="0"/>
        <v>40.114362975690824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382.6</v>
      </c>
      <c r="E17" s="33">
        <v>2</v>
      </c>
      <c r="F17" s="13">
        <f t="shared" si="2"/>
        <v>384.6</v>
      </c>
      <c r="G17" s="17">
        <f t="shared" si="0"/>
        <v>73.67196056955092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3" t="s">
        <v>78</v>
      </c>
      <c r="B32" s="204"/>
      <c r="C32" s="30">
        <f>SUM(C8:C31)</f>
        <v>19039</v>
      </c>
      <c r="D32" s="30">
        <f>SUM(D8:D31)</f>
        <v>14778.7</v>
      </c>
      <c r="E32" s="19">
        <f>SUM(E8:E31)</f>
        <v>304.9</v>
      </c>
      <c r="F32" s="19">
        <f>SUM(F8:F31)</f>
        <v>15083.6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4">
      <selection activeCell="C6" sqref="C6:C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">
      <c r="A1" s="199" t="s">
        <v>105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205" t="s">
        <v>3</v>
      </c>
      <c r="B3" s="203" t="s">
        <v>102</v>
      </c>
      <c r="C3" s="36" t="s">
        <v>201</v>
      </c>
      <c r="D3" s="34" t="s">
        <v>126</v>
      </c>
      <c r="E3" s="100" t="s">
        <v>106</v>
      </c>
      <c r="F3" s="36" t="s">
        <v>202</v>
      </c>
      <c r="G3" s="162" t="s">
        <v>127</v>
      </c>
      <c r="H3" s="100" t="s">
        <v>128</v>
      </c>
      <c r="I3" s="28" t="s">
        <v>24</v>
      </c>
      <c r="J3" s="197" t="s">
        <v>80</v>
      </c>
      <c r="K3" s="197" t="s">
        <v>5</v>
      </c>
      <c r="L3" s="29" t="s">
        <v>6</v>
      </c>
    </row>
    <row r="4" spans="1:12" ht="45.75" customHeight="1">
      <c r="A4" s="205"/>
      <c r="B4" s="203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198"/>
      <c r="K4" s="198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65.7</v>
      </c>
      <c r="D6" s="48">
        <v>3.8</v>
      </c>
      <c r="E6" s="85">
        <f aca="true" t="shared" si="0" ref="E6:E29">C6-D6</f>
        <v>61.900000000000006</v>
      </c>
      <c r="F6" s="33">
        <v>3407.9</v>
      </c>
      <c r="G6" s="33">
        <v>408.7</v>
      </c>
      <c r="H6" s="85">
        <f aca="true" t="shared" si="1" ref="H6:H29">F6-G6</f>
        <v>2999.2000000000003</v>
      </c>
      <c r="I6" s="179">
        <f aca="true" t="shared" si="2" ref="I6:I29">E6/H6*100</f>
        <v>2.0638837023206187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78.3</v>
      </c>
      <c r="D7" s="48">
        <v>7.5</v>
      </c>
      <c r="E7" s="85">
        <f t="shared" si="0"/>
        <v>70.8</v>
      </c>
      <c r="F7" s="33">
        <v>1783.2</v>
      </c>
      <c r="G7" s="33">
        <v>199</v>
      </c>
      <c r="H7" s="85">
        <f t="shared" si="1"/>
        <v>1584.2</v>
      </c>
      <c r="I7" s="179">
        <f t="shared" si="2"/>
        <v>4.469132685267011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3.8</v>
      </c>
      <c r="D8" s="48">
        <v>3.8</v>
      </c>
      <c r="E8" s="85">
        <f t="shared" si="0"/>
        <v>0</v>
      </c>
      <c r="F8" s="33">
        <v>3702.2</v>
      </c>
      <c r="G8" s="33">
        <v>1627.9</v>
      </c>
      <c r="H8" s="85">
        <f t="shared" si="1"/>
        <v>2074.2999999999997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781.2</v>
      </c>
      <c r="D9" s="48">
        <v>746.2</v>
      </c>
      <c r="E9" s="85">
        <f t="shared" si="0"/>
        <v>35</v>
      </c>
      <c r="F9" s="33">
        <v>3106.4</v>
      </c>
      <c r="G9" s="33">
        <v>1232</v>
      </c>
      <c r="H9" s="85">
        <f t="shared" si="1"/>
        <v>1874.4</v>
      </c>
      <c r="I9" s="179">
        <f t="shared" si="2"/>
        <v>1.8672641912078531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102.5</v>
      </c>
      <c r="D10" s="48">
        <v>7.5</v>
      </c>
      <c r="E10" s="85">
        <f t="shared" si="0"/>
        <v>95</v>
      </c>
      <c r="F10" s="33">
        <v>4774.7</v>
      </c>
      <c r="G10" s="33">
        <v>1338.1</v>
      </c>
      <c r="H10" s="85">
        <f t="shared" si="1"/>
        <v>3436.6</v>
      </c>
      <c r="I10" s="179">
        <f t="shared" si="2"/>
        <v>2.764360123377757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2978.6</v>
      </c>
      <c r="D11" s="48">
        <v>2762.6</v>
      </c>
      <c r="E11" s="85">
        <f t="shared" si="0"/>
        <v>216</v>
      </c>
      <c r="F11" s="33">
        <v>4848.4</v>
      </c>
      <c r="G11" s="33">
        <v>3060.9</v>
      </c>
      <c r="H11" s="85">
        <f t="shared" si="1"/>
        <v>1787.4999999999995</v>
      </c>
      <c r="I11" s="179">
        <f t="shared" si="2"/>
        <v>12.083916083916087</v>
      </c>
      <c r="J11" s="180">
        <v>0.708</v>
      </c>
      <c r="K11" s="181">
        <v>0.5</v>
      </c>
      <c r="L11" s="181">
        <f t="shared" si="3"/>
        <v>0.354</v>
      </c>
    </row>
    <row r="12" spans="1:12" ht="22.5">
      <c r="A12" s="102">
        <v>7</v>
      </c>
      <c r="B12" s="48" t="s">
        <v>179</v>
      </c>
      <c r="C12" s="48">
        <v>924.1</v>
      </c>
      <c r="D12" s="48">
        <v>749.9</v>
      </c>
      <c r="E12" s="85">
        <f t="shared" si="0"/>
        <v>174.20000000000005</v>
      </c>
      <c r="F12" s="33">
        <v>17808.4</v>
      </c>
      <c r="G12" s="33">
        <v>969.9</v>
      </c>
      <c r="H12" s="85">
        <f t="shared" si="1"/>
        <v>16838.5</v>
      </c>
      <c r="I12" s="179">
        <f t="shared" si="2"/>
        <v>1.0345339549247263</v>
      </c>
      <c r="J12" s="180">
        <v>0</v>
      </c>
      <c r="K12" s="181">
        <v>0.5</v>
      </c>
      <c r="L12" s="181">
        <f t="shared" si="3"/>
        <v>0</v>
      </c>
    </row>
    <row r="13" spans="1:12" ht="22.5">
      <c r="A13" s="102">
        <v>8</v>
      </c>
      <c r="B13" s="48" t="s">
        <v>180</v>
      </c>
      <c r="C13" s="48">
        <v>8.9</v>
      </c>
      <c r="D13" s="48">
        <v>3.8</v>
      </c>
      <c r="E13" s="85">
        <f t="shared" si="0"/>
        <v>5.1000000000000005</v>
      </c>
      <c r="F13" s="33">
        <v>17143.5</v>
      </c>
      <c r="G13" s="33">
        <v>14966.1</v>
      </c>
      <c r="H13" s="85">
        <f t="shared" si="1"/>
        <v>2177.3999999999996</v>
      </c>
      <c r="I13" s="179">
        <f t="shared" si="2"/>
        <v>0.23422430421603754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114.4</v>
      </c>
      <c r="D14" s="48">
        <v>7.5</v>
      </c>
      <c r="E14" s="85">
        <f t="shared" si="0"/>
        <v>106.9</v>
      </c>
      <c r="F14" s="33">
        <v>6407.4</v>
      </c>
      <c r="G14" s="33">
        <v>2316.5</v>
      </c>
      <c r="H14" s="85">
        <f t="shared" si="1"/>
        <v>4090.8999999999996</v>
      </c>
      <c r="I14" s="179">
        <f t="shared" si="2"/>
        <v>2.613116918037596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62.4</v>
      </c>
      <c r="D15" s="48">
        <v>7.4</v>
      </c>
      <c r="E15" s="85">
        <f t="shared" si="0"/>
        <v>55</v>
      </c>
      <c r="F15" s="33">
        <v>1940.5</v>
      </c>
      <c r="G15" s="33">
        <v>188.4</v>
      </c>
      <c r="H15" s="85">
        <f t="shared" si="1"/>
        <v>1752.1</v>
      </c>
      <c r="I15" s="179">
        <f t="shared" si="2"/>
        <v>3.1390902345756517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 t="s">
        <v>227</v>
      </c>
      <c r="E28" s="85"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203" t="s">
        <v>65</v>
      </c>
      <c r="B30" s="204"/>
      <c r="C30" s="30">
        <f aca="true" t="shared" si="4" ref="C30:H30">SUM(C6:C29)</f>
        <v>5119.899999999999</v>
      </c>
      <c r="D30" s="30">
        <f t="shared" si="4"/>
        <v>4300</v>
      </c>
      <c r="E30" s="143">
        <f t="shared" si="4"/>
        <v>819.9000000000001</v>
      </c>
      <c r="F30" s="143">
        <f t="shared" si="4"/>
        <v>64922.6</v>
      </c>
      <c r="G30" s="143">
        <f t="shared" si="4"/>
        <v>26307.5</v>
      </c>
      <c r="H30" s="86">
        <f t="shared" si="4"/>
        <v>38615.1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H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I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199" t="s">
        <v>108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" ht="11.25">
      <c r="A2" s="115"/>
      <c r="B2" s="116"/>
      <c r="C2" s="116"/>
      <c r="D2" s="116"/>
    </row>
    <row r="3" spans="1:14" ht="123" customHeight="1">
      <c r="A3" s="205" t="s">
        <v>3</v>
      </c>
      <c r="B3" s="197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203</v>
      </c>
      <c r="I3" s="162" t="s">
        <v>130</v>
      </c>
      <c r="J3" s="100" t="s">
        <v>131</v>
      </c>
      <c r="K3" s="5" t="s">
        <v>83</v>
      </c>
      <c r="L3" s="197" t="s">
        <v>4</v>
      </c>
      <c r="M3" s="197" t="s">
        <v>5</v>
      </c>
      <c r="N3" s="29" t="s">
        <v>6</v>
      </c>
    </row>
    <row r="4" spans="1:14" ht="53.25" customHeight="1">
      <c r="A4" s="206"/>
      <c r="B4" s="198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198"/>
      <c r="M4" s="198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1362.3</v>
      </c>
      <c r="D6" s="18">
        <f aca="true" t="shared" si="0" ref="D6:D29">C6-E6</f>
        <v>38.09999999999991</v>
      </c>
      <c r="E6" s="62">
        <v>1324.2</v>
      </c>
      <c r="F6" s="165">
        <v>0</v>
      </c>
      <c r="G6" s="166">
        <v>106.2</v>
      </c>
      <c r="H6" s="33">
        <v>3407.9</v>
      </c>
      <c r="I6" s="33">
        <v>408.7</v>
      </c>
      <c r="J6" s="167">
        <f aca="true" t="shared" si="1" ref="J6:J29">H6-I6</f>
        <v>2999.2000000000003</v>
      </c>
      <c r="K6" s="168">
        <f aca="true" t="shared" si="2" ref="K6:K29">(E6+F6+G6)/J6*100</f>
        <v>47.692718058148834</v>
      </c>
      <c r="L6" s="169">
        <v>0.446</v>
      </c>
      <c r="M6" s="127">
        <v>1.5</v>
      </c>
      <c r="N6" s="127">
        <f aca="true" t="shared" si="3" ref="N6:N29">L6*M6</f>
        <v>0.669</v>
      </c>
    </row>
    <row r="7" spans="1:14" ht="22.5">
      <c r="A7" s="102">
        <v>2</v>
      </c>
      <c r="B7" s="48" t="s">
        <v>173</v>
      </c>
      <c r="C7" s="85">
        <v>1139.5</v>
      </c>
      <c r="D7" s="18">
        <f t="shared" si="0"/>
        <v>38.09999999999991</v>
      </c>
      <c r="E7" s="62">
        <v>1101.4</v>
      </c>
      <c r="F7" s="165">
        <v>0</v>
      </c>
      <c r="G7" s="123">
        <v>0</v>
      </c>
      <c r="H7" s="33">
        <v>1783.2</v>
      </c>
      <c r="I7" s="33">
        <v>199</v>
      </c>
      <c r="J7" s="167">
        <f t="shared" si="1"/>
        <v>1584.2</v>
      </c>
      <c r="K7" s="168">
        <f t="shared" si="2"/>
        <v>69.52404999368767</v>
      </c>
      <c r="L7" s="169">
        <v>0.009</v>
      </c>
      <c r="M7" s="127">
        <v>1.5</v>
      </c>
      <c r="N7" s="127">
        <f t="shared" si="3"/>
        <v>0.013499999999999998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218.9</v>
      </c>
      <c r="H8" s="33">
        <v>3702.2</v>
      </c>
      <c r="I8" s="33">
        <v>1627.9</v>
      </c>
      <c r="J8" s="167">
        <f t="shared" si="1"/>
        <v>2074.2999999999997</v>
      </c>
      <c r="K8" s="168">
        <f t="shared" si="2"/>
        <v>46.69044979029071</v>
      </c>
      <c r="L8" s="169">
        <v>0.466</v>
      </c>
      <c r="M8" s="127">
        <v>1.5</v>
      </c>
      <c r="N8" s="127">
        <f t="shared" si="3"/>
        <v>0.6990000000000001</v>
      </c>
    </row>
    <row r="9" spans="1:14" ht="22.5">
      <c r="A9" s="102">
        <v>4</v>
      </c>
      <c r="B9" s="48" t="s">
        <v>176</v>
      </c>
      <c r="C9" s="85">
        <v>989.7</v>
      </c>
      <c r="D9" s="18">
        <f t="shared" si="0"/>
        <v>38.10000000000002</v>
      </c>
      <c r="E9" s="62">
        <v>951.6</v>
      </c>
      <c r="F9" s="172">
        <v>0</v>
      </c>
      <c r="G9" s="166">
        <v>89.1</v>
      </c>
      <c r="H9" s="33">
        <v>3106.4</v>
      </c>
      <c r="I9" s="33">
        <v>1232</v>
      </c>
      <c r="J9" s="167">
        <f t="shared" si="1"/>
        <v>1874.4</v>
      </c>
      <c r="K9" s="168">
        <f t="shared" si="2"/>
        <v>55.521766965428945</v>
      </c>
      <c r="L9" s="169">
        <v>0.29</v>
      </c>
      <c r="M9" s="127">
        <v>1.5</v>
      </c>
      <c r="N9" s="127">
        <f t="shared" si="3"/>
        <v>0.43499999999999994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297.1</v>
      </c>
      <c r="H10" s="33">
        <v>4774.7</v>
      </c>
      <c r="I10" s="33">
        <v>1338.1</v>
      </c>
      <c r="J10" s="167">
        <f t="shared" si="1"/>
        <v>3436.6</v>
      </c>
      <c r="K10" s="168">
        <f t="shared" si="2"/>
        <v>58.6189838794157</v>
      </c>
      <c r="L10" s="169">
        <v>0.228</v>
      </c>
      <c r="M10" s="127">
        <v>1.5</v>
      </c>
      <c r="N10" s="127">
        <f t="shared" si="3"/>
        <v>0.342</v>
      </c>
    </row>
    <row r="11" spans="1:14" ht="22.5">
      <c r="A11" s="102">
        <v>6</v>
      </c>
      <c r="B11" s="48" t="s">
        <v>178</v>
      </c>
      <c r="C11" s="85">
        <v>972.5</v>
      </c>
      <c r="D11" s="18">
        <f t="shared" si="0"/>
        <v>38.10000000000002</v>
      </c>
      <c r="E11" s="55">
        <v>934.4</v>
      </c>
      <c r="F11" s="165">
        <v>0</v>
      </c>
      <c r="G11" s="166">
        <v>160</v>
      </c>
      <c r="H11" s="33">
        <v>4848.4</v>
      </c>
      <c r="I11" s="33">
        <v>3060.9</v>
      </c>
      <c r="J11" s="167">
        <f t="shared" si="1"/>
        <v>1787.4999999999995</v>
      </c>
      <c r="K11" s="168">
        <f t="shared" si="2"/>
        <v>61.22517482517485</v>
      </c>
      <c r="L11" s="169">
        <v>0.175</v>
      </c>
      <c r="M11" s="127">
        <v>1.5</v>
      </c>
      <c r="N11" s="127">
        <f t="shared" si="3"/>
        <v>0.26249999999999996</v>
      </c>
    </row>
    <row r="12" spans="1:14" ht="22.5">
      <c r="A12" s="102">
        <v>7</v>
      </c>
      <c r="B12" s="48" t="s">
        <v>179</v>
      </c>
      <c r="C12" s="85">
        <v>5154.3</v>
      </c>
      <c r="D12" s="18">
        <f t="shared" si="0"/>
        <v>205.5</v>
      </c>
      <c r="E12" s="55">
        <v>4948.8</v>
      </c>
      <c r="F12" s="165">
        <v>0</v>
      </c>
      <c r="G12" s="166">
        <v>514.9</v>
      </c>
      <c r="H12" s="33">
        <v>17808.4</v>
      </c>
      <c r="I12" s="33">
        <v>969.9</v>
      </c>
      <c r="J12" s="167">
        <f t="shared" si="1"/>
        <v>16838.5</v>
      </c>
      <c r="K12" s="168">
        <f t="shared" si="2"/>
        <v>32.44766457819877</v>
      </c>
      <c r="L12" s="169">
        <v>0.751</v>
      </c>
      <c r="M12" s="127">
        <v>1.5</v>
      </c>
      <c r="N12" s="127">
        <f t="shared" si="3"/>
        <v>1.1265</v>
      </c>
    </row>
    <row r="13" spans="1:14" ht="22.5">
      <c r="A13" s="102">
        <v>8</v>
      </c>
      <c r="B13" s="48" t="s">
        <v>180</v>
      </c>
      <c r="C13" s="85">
        <v>1134.2</v>
      </c>
      <c r="D13" s="18">
        <f t="shared" si="0"/>
        <v>38.100000000000136</v>
      </c>
      <c r="E13" s="55">
        <v>1096.1</v>
      </c>
      <c r="F13" s="165">
        <v>0</v>
      </c>
      <c r="G13" s="166">
        <v>247.4</v>
      </c>
      <c r="H13" s="33">
        <v>17143.5</v>
      </c>
      <c r="I13" s="33">
        <v>14966.1</v>
      </c>
      <c r="J13" s="167">
        <f t="shared" si="1"/>
        <v>2177.3999999999996</v>
      </c>
      <c r="K13" s="168">
        <f t="shared" si="2"/>
        <v>61.70202994396988</v>
      </c>
      <c r="L13" s="169">
        <v>0.166</v>
      </c>
      <c r="M13" s="127">
        <v>1.5</v>
      </c>
      <c r="N13" s="127">
        <f t="shared" si="3"/>
        <v>0.249</v>
      </c>
    </row>
    <row r="14" spans="1:14" ht="22.5">
      <c r="A14" s="102">
        <v>9</v>
      </c>
      <c r="B14" s="48" t="s">
        <v>181</v>
      </c>
      <c r="C14" s="85">
        <v>1637.8</v>
      </c>
      <c r="D14" s="18">
        <f t="shared" si="0"/>
        <v>95.20000000000005</v>
      </c>
      <c r="E14" s="62">
        <v>1542.6</v>
      </c>
      <c r="F14" s="165">
        <v>0</v>
      </c>
      <c r="G14" s="166">
        <v>570.1</v>
      </c>
      <c r="H14" s="33">
        <v>6407.4</v>
      </c>
      <c r="I14" s="33">
        <v>2316.5</v>
      </c>
      <c r="J14" s="167">
        <f t="shared" si="1"/>
        <v>4090.8999999999996</v>
      </c>
      <c r="K14" s="168">
        <f t="shared" si="2"/>
        <v>51.643892541983426</v>
      </c>
      <c r="L14" s="169">
        <v>0.367</v>
      </c>
      <c r="M14" s="127">
        <v>1.5</v>
      </c>
      <c r="N14" s="127">
        <f t="shared" si="3"/>
        <v>0.5505</v>
      </c>
    </row>
    <row r="15" spans="1:14" ht="22.5">
      <c r="A15" s="102">
        <v>10</v>
      </c>
      <c r="B15" s="48" t="s">
        <v>182</v>
      </c>
      <c r="C15" s="85">
        <v>954.9</v>
      </c>
      <c r="D15" s="18">
        <f t="shared" si="0"/>
        <v>38.10000000000002</v>
      </c>
      <c r="E15" s="55">
        <v>916.8</v>
      </c>
      <c r="F15" s="172">
        <v>0</v>
      </c>
      <c r="G15" s="166">
        <v>80</v>
      </c>
      <c r="H15" s="33">
        <v>1940.5</v>
      </c>
      <c r="I15" s="33">
        <v>188.4</v>
      </c>
      <c r="J15" s="167">
        <f t="shared" si="1"/>
        <v>1752.1</v>
      </c>
      <c r="K15" s="168">
        <f t="shared" si="2"/>
        <v>56.891729924091095</v>
      </c>
      <c r="L15" s="169">
        <v>0.262</v>
      </c>
      <c r="M15" s="127">
        <v>1.5</v>
      </c>
      <c r="N15" s="127">
        <f t="shared" si="3"/>
        <v>0.393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203" t="s">
        <v>78</v>
      </c>
      <c r="B30" s="204"/>
      <c r="C30" s="30">
        <f aca="true" t="shared" si="4" ref="C30:J30">SUM(C6:C29)</f>
        <v>15945.499999999998</v>
      </c>
      <c r="D30" s="30">
        <f t="shared" si="4"/>
        <v>662.5999999999999</v>
      </c>
      <c r="E30" s="175">
        <f t="shared" si="4"/>
        <v>15282.900000000001</v>
      </c>
      <c r="F30" s="175">
        <f t="shared" si="4"/>
        <v>0</v>
      </c>
      <c r="G30" s="176">
        <f t="shared" si="4"/>
        <v>2283.7000000000003</v>
      </c>
      <c r="H30" s="176">
        <f>SUM(H6:H29)</f>
        <v>64922.6</v>
      </c>
      <c r="I30" s="176">
        <f t="shared" si="4"/>
        <v>26307.5</v>
      </c>
      <c r="J30" s="176">
        <f t="shared" si="4"/>
        <v>38615.1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199" t="s">
        <v>82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" ht="11.25">
      <c r="A2" s="115"/>
      <c r="B2" s="116"/>
    </row>
    <row r="3" spans="1:10" ht="72" customHeight="1">
      <c r="A3" s="205" t="s">
        <v>3</v>
      </c>
      <c r="B3" s="203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197" t="s">
        <v>80</v>
      </c>
      <c r="I3" s="197" t="s">
        <v>19</v>
      </c>
      <c r="J3" s="29" t="s">
        <v>6</v>
      </c>
    </row>
    <row r="4" spans="1:10" ht="49.5" customHeight="1">
      <c r="A4" s="205"/>
      <c r="B4" s="203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198"/>
      <c r="I4" s="198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3407.9</v>
      </c>
      <c r="E6" s="33">
        <v>408.7</v>
      </c>
      <c r="F6" s="85">
        <f aca="true" t="shared" si="0" ref="F6:F29">D6-E6</f>
        <v>2999.2000000000003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1783.2</v>
      </c>
      <c r="E7" s="33">
        <v>199</v>
      </c>
      <c r="F7" s="85">
        <f t="shared" si="0"/>
        <v>1584.2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3702.2</v>
      </c>
      <c r="E8" s="33">
        <v>1627.9</v>
      </c>
      <c r="F8" s="85">
        <f t="shared" si="0"/>
        <v>2074.2999999999997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3106.4</v>
      </c>
      <c r="E9" s="33">
        <v>1232</v>
      </c>
      <c r="F9" s="85">
        <f t="shared" si="0"/>
        <v>1874.4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4774.7</v>
      </c>
      <c r="E10" s="33">
        <v>1338.1</v>
      </c>
      <c r="F10" s="85">
        <f t="shared" si="0"/>
        <v>3436.6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4848.4</v>
      </c>
      <c r="E11" s="33">
        <v>3060.9</v>
      </c>
      <c r="F11" s="85">
        <f t="shared" si="0"/>
        <v>1787.4999999999995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17808.4</v>
      </c>
      <c r="E12" s="33">
        <v>969.9</v>
      </c>
      <c r="F12" s="85">
        <f t="shared" si="0"/>
        <v>16838.5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17143.5</v>
      </c>
      <c r="E13" s="33">
        <v>14966.1</v>
      </c>
      <c r="F13" s="85">
        <f t="shared" si="0"/>
        <v>2177.3999999999996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6407.4</v>
      </c>
      <c r="E14" s="33">
        <v>2316.5</v>
      </c>
      <c r="F14" s="85">
        <f t="shared" si="0"/>
        <v>4090.8999999999996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1940.5</v>
      </c>
      <c r="E15" s="33">
        <v>188.4</v>
      </c>
      <c r="F15" s="85">
        <f t="shared" si="0"/>
        <v>1752.1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203" t="s">
        <v>78</v>
      </c>
      <c r="B30" s="204"/>
      <c r="C30" s="86">
        <f>SUM(C6:C29)</f>
        <v>0</v>
      </c>
      <c r="D30" s="86">
        <f>SUM(D6:D29)</f>
        <v>64922.6</v>
      </c>
      <c r="E30" s="86">
        <f>SUM(E6:E29)</f>
        <v>26307.5</v>
      </c>
      <c r="F30" s="143">
        <f>SUM(F6:F29)</f>
        <v>38615.1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199" t="s">
        <v>79</v>
      </c>
      <c r="B1" s="199"/>
      <c r="C1" s="199"/>
      <c r="D1" s="199"/>
      <c r="E1" s="199"/>
      <c r="F1" s="199"/>
      <c r="G1" s="199"/>
      <c r="H1" s="199"/>
      <c r="I1" s="145"/>
      <c r="J1" s="145"/>
      <c r="K1" s="145"/>
    </row>
    <row r="2" spans="1:2" ht="11.25">
      <c r="A2" s="115"/>
      <c r="B2" s="116"/>
    </row>
    <row r="3" spans="1:8" ht="58.5" customHeight="1">
      <c r="A3" s="205" t="s">
        <v>3</v>
      </c>
      <c r="B3" s="203" t="s">
        <v>102</v>
      </c>
      <c r="C3" s="100" t="s">
        <v>115</v>
      </c>
      <c r="D3" s="83" t="s">
        <v>144</v>
      </c>
      <c r="E3" s="100" t="s">
        <v>24</v>
      </c>
      <c r="F3" s="197" t="s">
        <v>80</v>
      </c>
      <c r="G3" s="197" t="s">
        <v>5</v>
      </c>
      <c r="H3" s="29" t="s">
        <v>6</v>
      </c>
    </row>
    <row r="4" spans="1:8" ht="38.25" customHeight="1">
      <c r="A4" s="206"/>
      <c r="B4" s="203"/>
      <c r="C4" s="136" t="s">
        <v>81</v>
      </c>
      <c r="D4" s="136" t="s">
        <v>76</v>
      </c>
      <c r="E4" s="146" t="s">
        <v>77</v>
      </c>
      <c r="F4" s="198"/>
      <c r="G4" s="198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1362.3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1139.5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989.7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972.5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5154.3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1637.8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954.9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203" t="s">
        <v>78</v>
      </c>
      <c r="B23" s="204"/>
      <c r="C23" s="154">
        <f>SUM(C6:C22)</f>
        <v>0</v>
      </c>
      <c r="D23" s="143">
        <f>SUM(D6:D22)</f>
        <v>15945.499999999998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199" t="s">
        <v>72</v>
      </c>
      <c r="B1" s="199"/>
      <c r="C1" s="199"/>
      <c r="D1" s="199"/>
      <c r="E1" s="199"/>
      <c r="F1" s="199"/>
      <c r="G1" s="199"/>
      <c r="H1" s="199"/>
      <c r="I1" s="135"/>
      <c r="J1" s="135"/>
      <c r="K1" s="135"/>
    </row>
    <row r="2" spans="1:2" ht="11.25">
      <c r="A2" s="115"/>
      <c r="B2" s="116"/>
    </row>
    <row r="3" spans="1:8" ht="56.25" customHeight="1">
      <c r="A3" s="205" t="s">
        <v>73</v>
      </c>
      <c r="B3" s="203" t="s">
        <v>102</v>
      </c>
      <c r="C3" s="100" t="s">
        <v>116</v>
      </c>
      <c r="D3" s="100" t="s">
        <v>117</v>
      </c>
      <c r="E3" s="100" t="s">
        <v>24</v>
      </c>
      <c r="F3" s="197" t="s">
        <v>74</v>
      </c>
      <c r="G3" s="197" t="s">
        <v>5</v>
      </c>
      <c r="H3" s="29" t="s">
        <v>6</v>
      </c>
    </row>
    <row r="4" spans="1:8" ht="37.5" customHeight="1">
      <c r="A4" s="206"/>
      <c r="B4" s="203"/>
      <c r="C4" s="136" t="s">
        <v>75</v>
      </c>
      <c r="D4" s="136" t="s">
        <v>76</v>
      </c>
      <c r="E4" s="137" t="s">
        <v>77</v>
      </c>
      <c r="F4" s="198"/>
      <c r="G4" s="198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534.5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447.7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420.7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208.4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2512.1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230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681.3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217.5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203" t="s">
        <v>78</v>
      </c>
      <c r="B21" s="204"/>
      <c r="C21" s="86">
        <f>SUM(C6:C20)</f>
        <v>0</v>
      </c>
      <c r="D21" s="143">
        <f>SUM(D6:D20)</f>
        <v>5541.2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199" t="s">
        <v>118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205" t="s">
        <v>3</v>
      </c>
      <c r="B3" s="203" t="s">
        <v>102</v>
      </c>
      <c r="C3" s="68" t="s">
        <v>66</v>
      </c>
      <c r="D3" s="28" t="s">
        <v>145</v>
      </c>
      <c r="E3" s="28" t="s">
        <v>119</v>
      </c>
      <c r="F3" s="36" t="s">
        <v>204</v>
      </c>
      <c r="G3" s="36" t="s">
        <v>205</v>
      </c>
      <c r="H3" s="36" t="s">
        <v>206</v>
      </c>
      <c r="I3" s="100" t="s">
        <v>133</v>
      </c>
      <c r="J3" s="100" t="s">
        <v>24</v>
      </c>
      <c r="K3" s="197" t="s">
        <v>67</v>
      </c>
      <c r="L3" s="197" t="s">
        <v>5</v>
      </c>
      <c r="M3" s="29" t="s">
        <v>6</v>
      </c>
    </row>
    <row r="4" spans="1:13" ht="43.5" customHeight="1">
      <c r="A4" s="205"/>
      <c r="B4" s="203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198"/>
      <c r="L4" s="198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3151.9</v>
      </c>
      <c r="G6" s="13">
        <v>45.6</v>
      </c>
      <c r="H6" s="54">
        <v>363.1</v>
      </c>
      <c r="I6" s="124">
        <f aca="true" t="shared" si="1" ref="I6:I29">F6-G6-H6</f>
        <v>2743.2000000000003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1716.5</v>
      </c>
      <c r="G7" s="13">
        <v>45.6</v>
      </c>
      <c r="H7" s="54">
        <v>153.4</v>
      </c>
      <c r="I7" s="124">
        <f t="shared" si="1"/>
        <v>1517.5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3702.2</v>
      </c>
      <c r="G8" s="13">
        <v>45.6</v>
      </c>
      <c r="H8" s="54">
        <v>1582.3</v>
      </c>
      <c r="I8" s="124">
        <f t="shared" si="1"/>
        <v>2074.3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3058.4</v>
      </c>
      <c r="G9" s="13">
        <v>788</v>
      </c>
      <c r="H9" s="54">
        <v>444</v>
      </c>
      <c r="I9" s="124">
        <f t="shared" si="1"/>
        <v>1826.4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4634.6</v>
      </c>
      <c r="G10" s="13">
        <v>113.8</v>
      </c>
      <c r="H10" s="54">
        <v>1224.3</v>
      </c>
      <c r="I10" s="124">
        <f t="shared" si="1"/>
        <v>3296.5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4833</v>
      </c>
      <c r="G11" s="13">
        <v>45.6</v>
      </c>
      <c r="H11" s="54">
        <v>3015.3</v>
      </c>
      <c r="I11" s="124">
        <f t="shared" si="1"/>
        <v>1772.0999999999995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15895</v>
      </c>
      <c r="G12" s="13">
        <v>969.9</v>
      </c>
      <c r="H12" s="54">
        <v>0</v>
      </c>
      <c r="I12" s="124">
        <f t="shared" si="1"/>
        <v>14925.1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17003.5</v>
      </c>
      <c r="G13" s="13">
        <v>45.6</v>
      </c>
      <c r="H13" s="54">
        <v>14920.5</v>
      </c>
      <c r="I13" s="124">
        <f t="shared" si="1"/>
        <v>2037.4000000000015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6222.6</v>
      </c>
      <c r="G14" s="13">
        <v>113.8</v>
      </c>
      <c r="H14" s="54">
        <v>2202.7</v>
      </c>
      <c r="I14" s="124">
        <f t="shared" si="1"/>
        <v>3906.1000000000004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1886.6</v>
      </c>
      <c r="G15" s="13">
        <v>45.5</v>
      </c>
      <c r="H15" s="54">
        <v>142.9</v>
      </c>
      <c r="I15" s="124">
        <f t="shared" si="1"/>
        <v>1698.1999999999998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203" t="s">
        <v>65</v>
      </c>
      <c r="B30" s="204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62104.299999999996</v>
      </c>
      <c r="G30" s="86">
        <f t="shared" si="4"/>
        <v>2259</v>
      </c>
      <c r="H30" s="86">
        <f t="shared" si="4"/>
        <v>24048.500000000004</v>
      </c>
      <c r="I30" s="86">
        <f t="shared" si="4"/>
        <v>35796.799999999996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F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99" t="s">
        <v>120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5" t="s">
        <v>3</v>
      </c>
      <c r="B3" s="203" t="s">
        <v>102</v>
      </c>
      <c r="C3" s="28" t="s">
        <v>121</v>
      </c>
      <c r="D3" s="27"/>
      <c r="E3" s="27"/>
      <c r="F3" s="36" t="s">
        <v>212</v>
      </c>
      <c r="G3" s="36" t="s">
        <v>217</v>
      </c>
      <c r="H3" s="36" t="s">
        <v>206</v>
      </c>
      <c r="I3" s="100" t="s">
        <v>134</v>
      </c>
      <c r="J3" s="100" t="s">
        <v>24</v>
      </c>
      <c r="K3" s="197" t="s">
        <v>15</v>
      </c>
      <c r="L3" s="197" t="s">
        <v>63</v>
      </c>
      <c r="M3" s="6" t="s">
        <v>6</v>
      </c>
    </row>
    <row r="4" spans="1:13" s="10" customFormat="1" ht="56.25" customHeight="1">
      <c r="A4" s="205"/>
      <c r="B4" s="203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198"/>
      <c r="L4" s="198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3151.9</v>
      </c>
      <c r="G6" s="13">
        <v>45.6</v>
      </c>
      <c r="H6" s="54">
        <v>363.1</v>
      </c>
      <c r="I6" s="105">
        <f aca="true" t="shared" si="0" ref="I6:I29">F6-G6-H6</f>
        <v>2743.2000000000003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1716.5</v>
      </c>
      <c r="G7" s="13">
        <v>45.6</v>
      </c>
      <c r="H7" s="54">
        <v>153.4</v>
      </c>
      <c r="I7" s="105">
        <f t="shared" si="0"/>
        <v>1517.5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3702.2</v>
      </c>
      <c r="G8" s="13">
        <v>45.6</v>
      </c>
      <c r="H8" s="54">
        <v>1582.3</v>
      </c>
      <c r="I8" s="105">
        <f t="shared" si="0"/>
        <v>2074.3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3058.4</v>
      </c>
      <c r="G9" s="13">
        <v>788</v>
      </c>
      <c r="H9" s="54">
        <v>444</v>
      </c>
      <c r="I9" s="105">
        <f t="shared" si="0"/>
        <v>1826.4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4634.6</v>
      </c>
      <c r="G10" s="13">
        <v>113.8</v>
      </c>
      <c r="H10" s="54">
        <v>1224.3</v>
      </c>
      <c r="I10" s="105">
        <f t="shared" si="0"/>
        <v>3296.5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4833</v>
      </c>
      <c r="G11" s="13">
        <v>45.6</v>
      </c>
      <c r="H11" s="54">
        <v>3015.3</v>
      </c>
      <c r="I11" s="105">
        <f t="shared" si="0"/>
        <v>1772.0999999999995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15895</v>
      </c>
      <c r="G12" s="13">
        <v>969.9</v>
      </c>
      <c r="H12" s="54">
        <v>0</v>
      </c>
      <c r="I12" s="105">
        <f t="shared" si="0"/>
        <v>14925.1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17003.5</v>
      </c>
      <c r="G13" s="13">
        <v>45.6</v>
      </c>
      <c r="H13" s="54">
        <v>14920.5</v>
      </c>
      <c r="I13" s="105">
        <f t="shared" si="0"/>
        <v>2037.4000000000015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6222.6</v>
      </c>
      <c r="G14" s="13">
        <v>113.8</v>
      </c>
      <c r="H14" s="54">
        <v>2202.7</v>
      </c>
      <c r="I14" s="105">
        <f t="shared" si="0"/>
        <v>3906.1000000000004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1886.6</v>
      </c>
      <c r="G15" s="13">
        <v>45.5</v>
      </c>
      <c r="H15" s="54">
        <v>142.9</v>
      </c>
      <c r="I15" s="105">
        <f t="shared" si="0"/>
        <v>1698.1999999999998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203" t="s">
        <v>65</v>
      </c>
      <c r="B30" s="204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62104.299999999996</v>
      </c>
      <c r="G30" s="19">
        <f t="shared" si="3"/>
        <v>2259</v>
      </c>
      <c r="H30" s="19">
        <f t="shared" si="3"/>
        <v>24048.500000000004</v>
      </c>
      <c r="I30" s="19">
        <f t="shared" si="3"/>
        <v>35796.799999999996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</cp:lastModifiedBy>
  <cp:lastPrinted>2010-12-23T10:33:01Z</cp:lastPrinted>
  <dcterms:created xsi:type="dcterms:W3CDTF">2007-07-17T04:31:37Z</dcterms:created>
  <dcterms:modified xsi:type="dcterms:W3CDTF">2010-12-23T10:41:55Z</dcterms:modified>
  <cp:category/>
  <cp:version/>
  <cp:contentType/>
  <cp:contentStatus/>
</cp:coreProperties>
</file>