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7" activeTab="17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<sst xmlns="http://schemas.openxmlformats.org/spreadsheetml/2006/main" count="603" uniqueCount="233">
  <si>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</si>
  <si>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</si>
  <si>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</si>
  <si>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</si>
  <si>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</si>
  <si>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</si>
  <si>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</si>
  <si>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</si>
  <si>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</si>
  <si>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</si>
  <si>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</si>
  <si>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</si>
  <si>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</si>
  <si>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</si>
  <si>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</si>
  <si>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</si>
  <si>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</si>
  <si>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</si>
  <si>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</si>
  <si>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</si>
  <si>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</si>
  <si>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</si>
  <si>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</si>
  <si>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</si>
  <si>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</si>
  <si>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</si>
  <si>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</si>
  <si>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</si>
  <si>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</si>
  <si>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</si>
  <si>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</si>
  <si>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</si>
  <si>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</si>
  <si>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</si>
  <si>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</si>
  <si>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</si>
  <si>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</si>
  <si>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</si>
  <si>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</si>
  <si>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</si>
  <si>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</si>
  <si>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</si>
  <si>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</si>
  <si>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</si>
  <si>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</si>
  <si>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</si>
  <si>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</si>
  <si>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</si>
  <si>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</si>
  <si>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</si>
  <si>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</si>
  <si>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</si>
  <si>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</si>
  <si>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</si>
  <si>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</si>
  <si>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</si>
  <si>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</si>
  <si>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</si>
  <si>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</si>
  <si>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</si>
  <si>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</si>
  <si>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</si>
  <si>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</si>
  <si>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</si>
  <si>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</si>
  <si>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</si>
  <si>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</si>
  <si>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</si>
  <si>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</si>
  <si>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</si>
  <si>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</si>
  <si>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</si>
  <si>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</si>
  <si>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</si>
  <si>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</si>
  <si>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</si>
  <si>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</si>
  <si>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</si>
  <si>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</si>
  <si>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</si>
  <si>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</si>
  <si>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</si>
  <si>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</si>
  <si>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</si>
  <si>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</si>
  <si>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</si>
  <si>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</si>
  <si>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</si>
  <si>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</si>
  <si>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</si>
  <si>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</si>
  <si>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</si>
  <si>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</si>
  <si>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</si>
  <si>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</si>
  <si>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</si>
  <si>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</si>
  <si>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</si>
  <si>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</si>
  <si>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</si>
  <si>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</si>
  <si>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</si>
  <si>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</si>
  <si>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</si>
  <si>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</si>
  <si>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</si>
  <si>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</si>
  <si>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</si>
  <si>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</si>
  <si>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</si>
  <si>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</si>
  <si>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</si>
  <si>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</si>
  <si>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</si>
  <si>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</si>
  <si>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</si>
  <si>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</si>
  <si>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</si>
  <si>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</si>
  <si>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</si>
  <si>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</si>
  <si>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</si>
  <si>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</si>
  <si>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</si>
  <si>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</si>
  <si>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</si>
  <si>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</si>
  <si>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</si>
  <si>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</si>
  <si>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</si>
  <si>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</si>
  <si>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</si>
  <si>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</si>
  <si>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</si>
  <si>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</si>
  <si>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</si>
  <si>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</si>
  <si>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</si>
  <si>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</si>
  <si>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</si>
  <si>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</si>
  <si>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</si>
  <si>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</si>
  <si>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</si>
  <si>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</si>
  <si>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</si>
  <si>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</si>
  <si>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</si>
  <si>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</si>
  <si>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</si>
  <si>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</si>
  <si>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</si>
  <si>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</si>
  <si>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</si>
  <si>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</si>
  <si>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</si>
  <si>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</si>
  <si>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</si>
  <si>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</si>
  <si>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</si>
  <si>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</si>
  <si>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</si>
  <si>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</si>
  <si>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</si>
  <si>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</si>
  <si>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</si>
  <si>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</si>
  <si>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</si>
  <si>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</si>
  <si>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</si>
  <si>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</si>
  <si>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</si>
  <si>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</si>
  <si>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</si>
  <si>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</si>
  <si>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</si>
  <si>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</si>
  <si>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</si>
  <si>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</si>
  <si>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</si>
  <si>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</si>
  <si>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</si>
  <si>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</si>
  <si>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</si>
  <si>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</si>
  <si>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</si>
  <si>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</si>
  <si>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</si>
  <si>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</si>
  <si>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</si>
  <si>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</si>
  <si>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</si>
  <si>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</si>
  <si>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</si>
  <si>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</si>
  <si>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</si>
  <si>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</si>
  <si>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</si>
  <si>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</si>
  <si>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</si>
  <si>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</si>
  <si>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</si>
  <si>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</si>
  <si>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</si>
  <si>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</si>
  <si>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</si>
  <si>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</si>
  <si>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</si>
  <si>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</si>
  <si>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</si>
  <si>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</si>
  <si>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</si>
  <si>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</si>
  <si>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</si>
  <si>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</si>
  <si>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</si>
  <si>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</si>
  <si>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</si>
  <si>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</si>
  <si>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</si>
  <si>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</si>
  <si>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</si>
  <si>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</si>
  <si>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</si>
  <si>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</si>
  <si>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</si>
  <si>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</si>
  <si>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Недоимка по местным налогам на 01.04.2010</t>
  </si>
  <si>
    <t>Кредиторская задолженность на 01.05.2010</t>
  </si>
  <si>
    <t>го</t>
  </si>
  <si>
    <t>Кредиторская задолженность на 01.06.2010</t>
  </si>
  <si>
    <t>Недоимка по местным налогам на 01.07.2010</t>
  </si>
  <si>
    <t xml:space="preserve"> Результаты оценки качества управления финансами и платежеспособности поселений Козловского  района   по состоянию на 01.07.2010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</si>
</sst>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0.205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0.587</c:v>
                </c:pt>
                <c:pt idx="1">
                  <c:v>0.119</c:v>
                </c:pt>
                <c:pt idx="2">
                  <c:v>0.405</c:v>
                </c:pt>
                <c:pt idx="3">
                  <c:v>0.425</c:v>
                </c:pt>
                <c:pt idx="4">
                  <c:v>0.305</c:v>
                </c:pt>
                <c:pt idx="5">
                  <c:v>0.741</c:v>
                </c:pt>
                <c:pt idx="6">
                  <c:v>1.14</c:v>
                </c:pt>
                <c:pt idx="7">
                  <c:v>1.415</c:v>
                </c:pt>
                <c:pt idx="8">
                  <c:v>0.692</c:v>
                </c:pt>
                <c:pt idx="9">
                  <c:v>0.503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0.528</c:v>
                </c:pt>
                <c:pt idx="4">
                  <c:v>0.12</c:v>
                </c:pt>
                <c:pt idx="5">
                  <c:v>1.2</c:v>
                </c:pt>
                <c:pt idx="6">
                  <c:v>0</c:v>
                </c:pt>
                <c:pt idx="7">
                  <c:v>0.552</c:v>
                </c:pt>
                <c:pt idx="8">
                  <c:v>0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10.437000000000001</c:v>
                </c:pt>
                <c:pt idx="1">
                  <c:v>10.195</c:v>
                </c:pt>
                <c:pt idx="2">
                  <c:v>12.204999999999998</c:v>
                </c:pt>
                <c:pt idx="3">
                  <c:v>10.803</c:v>
                </c:pt>
                <c:pt idx="4">
                  <c:v>10.275</c:v>
                </c:pt>
                <c:pt idx="5">
                  <c:v>12.291</c:v>
                </c:pt>
                <c:pt idx="6">
                  <c:v>11.363</c:v>
                </c:pt>
                <c:pt idx="7">
                  <c:v>11.817</c:v>
                </c:pt>
                <c:pt idx="8">
                  <c:v>11.292</c:v>
                </c:pt>
                <c:pt idx="9">
                  <c:v>11.552999999999999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0.587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10.437000000000001</v>
      </c>
    </row>
    <row r="7" spans="1:19" ht="12.75">
      <c r="A7" s="192">
        <v>2</v>
      </c>
      <c r="B7" s="30" t="s">
        <v>173</v>
      </c>
      <c r="C7" s="193">
        <v>0</v>
      </c>
      <c r="D7" s="194">
        <v>0.026</v>
      </c>
      <c r="E7" s="194">
        <v>0.119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0</v>
      </c>
      <c r="S7" s="194">
        <f t="shared" si="0"/>
        <v>10.195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0.405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12.204999999999998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0.425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0.528</v>
      </c>
      <c r="R9" s="194">
        <v>1</v>
      </c>
      <c r="S9" s="194">
        <f t="shared" si="0"/>
        <v>10.803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0.305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0.12</v>
      </c>
      <c r="R10" s="194">
        <v>1</v>
      </c>
      <c r="S10" s="194">
        <f t="shared" si="0"/>
        <v>10.275</v>
      </c>
    </row>
    <row r="11" spans="1:19" ht="12.75">
      <c r="A11" s="192">
        <v>6</v>
      </c>
      <c r="B11" s="30" t="s">
        <v>178</v>
      </c>
      <c r="C11" s="193">
        <v>0</v>
      </c>
      <c r="D11" s="194">
        <v>0.5</v>
      </c>
      <c r="E11" s="194">
        <v>0.741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12.291</v>
      </c>
    </row>
    <row r="12" spans="1:19" ht="12.75">
      <c r="A12" s="192">
        <v>7</v>
      </c>
      <c r="B12" s="30" t="s">
        <v>195</v>
      </c>
      <c r="C12" s="193">
        <v>0.168</v>
      </c>
      <c r="D12" s="194">
        <v>0.205</v>
      </c>
      <c r="E12" s="194">
        <v>1.14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1</v>
      </c>
      <c r="S12" s="194">
        <f t="shared" si="0"/>
        <v>11.363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1.415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0.552</v>
      </c>
      <c r="R13" s="194">
        <v>1</v>
      </c>
      <c r="S13" s="194">
        <f t="shared" si="0"/>
        <v>11.817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0.692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</v>
      </c>
      <c r="R14" s="194">
        <v>1</v>
      </c>
      <c r="S14" s="194">
        <f t="shared" si="0"/>
        <v>11.292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0.503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11.552999999999999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2">
      <selection activeCell="D6" sqref="D6: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4180.9</v>
      </c>
      <c r="E6" s="13">
        <v>45.6</v>
      </c>
      <c r="F6" s="54">
        <v>1912.1</v>
      </c>
      <c r="G6" s="13">
        <f>D6-E6-F6</f>
        <v>2223.1999999999994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1484.1</v>
      </c>
      <c r="E7" s="13">
        <v>45.6</v>
      </c>
      <c r="F7" s="54">
        <v>153.4</v>
      </c>
      <c r="G7" s="13">
        <f aca="true" t="shared" si="2" ref="G7:G23">D7-E7-F7</f>
        <v>1285.1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3292.4</v>
      </c>
      <c r="E8" s="13">
        <v>45.6</v>
      </c>
      <c r="F8" s="54">
        <v>1725.5</v>
      </c>
      <c r="G8" s="13">
        <f t="shared" si="2"/>
        <v>1521.3000000000002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2707.4</v>
      </c>
      <c r="E9" s="13">
        <v>788</v>
      </c>
      <c r="F9" s="54">
        <v>193</v>
      </c>
      <c r="G9" s="13">
        <f t="shared" si="2"/>
        <v>1726.4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4349</v>
      </c>
      <c r="E10" s="13">
        <v>113.8</v>
      </c>
      <c r="F10" s="54">
        <v>1111.3</v>
      </c>
      <c r="G10" s="13">
        <f t="shared" si="2"/>
        <v>3123.8999999999996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4345.4</v>
      </c>
      <c r="E11" s="13">
        <v>45.6</v>
      </c>
      <c r="F11" s="54">
        <v>2104.3</v>
      </c>
      <c r="G11" s="13">
        <f t="shared" si="2"/>
        <v>2195.499999999999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17313.6</v>
      </c>
      <c r="E12" s="13">
        <v>969.9</v>
      </c>
      <c r="F12" s="54">
        <v>1454</v>
      </c>
      <c r="G12" s="13">
        <f t="shared" si="2"/>
        <v>14889.699999999999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19544.9</v>
      </c>
      <c r="E13" s="13">
        <v>45.6</v>
      </c>
      <c r="F13" s="54">
        <v>14386.5</v>
      </c>
      <c r="G13" s="13">
        <f t="shared" si="2"/>
        <v>5112.800000000003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4269.5</v>
      </c>
      <c r="E14" s="13">
        <v>113.8</v>
      </c>
      <c r="F14" s="54">
        <v>598.1</v>
      </c>
      <c r="G14" s="13">
        <f t="shared" si="2"/>
        <v>3557.6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1717.9</v>
      </c>
      <c r="E15" s="13">
        <v>45.5</v>
      </c>
      <c r="F15" s="54">
        <v>142.9</v>
      </c>
      <c r="G15" s="13">
        <f t="shared" si="2"/>
        <v>1529.5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63205.1</v>
      </c>
      <c r="E24" s="56">
        <f>SUM(E6:E23)</f>
        <v>2259</v>
      </c>
      <c r="F24" s="19">
        <f>SUM(F6:F23)</f>
        <v>23781.1</v>
      </c>
      <c r="G24" s="52">
        <f>SUM(G6:G23)</f>
        <v>37165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F12" sqref="F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186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33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33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33">
        <v>95.3</v>
      </c>
      <c r="F10" s="13">
        <f t="shared" si="1"/>
        <v>286.1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33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33">
        <v>140</v>
      </c>
      <c r="F12" s="13">
        <f t="shared" si="1"/>
        <v>9652.9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33">
        <v>36</v>
      </c>
      <c r="F14" s="13">
        <f t="shared" si="1"/>
        <v>2126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33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13507.1</v>
      </c>
      <c r="E30" s="19">
        <f>SUM(E6:E29)</f>
        <v>298.3</v>
      </c>
      <c r="F30" s="19">
        <f>SUM(F6:F29)</f>
        <v>13805.4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D7">
      <selection activeCell="F7" sqref="F7:G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9" t="s">
        <v>9</v>
      </c>
      <c r="B4" s="197" t="s">
        <v>102</v>
      </c>
      <c r="C4" s="5" t="s">
        <v>226</v>
      </c>
      <c r="D4" s="5" t="s">
        <v>228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4436.9</v>
      </c>
      <c r="G7" s="33">
        <v>1957.7</v>
      </c>
      <c r="H7" s="85">
        <f>F7-G7</f>
        <v>2479.2</v>
      </c>
      <c r="I7" s="48">
        <v>35.7</v>
      </c>
      <c r="J7" s="48">
        <v>3.8</v>
      </c>
      <c r="K7" s="33">
        <f>I7-J7</f>
        <v>31.900000000000002</v>
      </c>
      <c r="L7" s="12">
        <f aca="true" t="shared" si="0" ref="L7:L16">F7-G7-K7</f>
        <v>2447.2999999999997</v>
      </c>
      <c r="M7" s="54">
        <v>4180.9</v>
      </c>
      <c r="N7" s="13">
        <v>45.6</v>
      </c>
      <c r="O7" s="54">
        <v>1912.1</v>
      </c>
      <c r="P7" s="13">
        <f>M7-N7-O7</f>
        <v>2223.1999999999994</v>
      </c>
      <c r="Q7" s="17">
        <f>L7/P7*100</f>
        <v>110.08006477150056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1484.1</v>
      </c>
      <c r="G8" s="33">
        <v>199</v>
      </c>
      <c r="H8" s="85">
        <f aca="true" t="shared" si="3" ref="H8:H30">F8-G8</f>
        <v>1285.1</v>
      </c>
      <c r="I8" s="48">
        <v>78.3</v>
      </c>
      <c r="J8" s="48">
        <v>7.5</v>
      </c>
      <c r="K8" s="33">
        <f aca="true" t="shared" si="4" ref="K8:K30">I8-J8</f>
        <v>70.8</v>
      </c>
      <c r="L8" s="12">
        <f t="shared" si="0"/>
        <v>1214.3</v>
      </c>
      <c r="M8" s="54">
        <v>1484.1</v>
      </c>
      <c r="N8" s="13">
        <v>45.6</v>
      </c>
      <c r="O8" s="54">
        <v>153.4</v>
      </c>
      <c r="P8" s="13">
        <f aca="true" t="shared" si="5" ref="P8:P30">M8-N8-O8</f>
        <v>1285.1</v>
      </c>
      <c r="Q8" s="17">
        <f aca="true" t="shared" si="6" ref="Q8:Q30">L8/P8*100</f>
        <v>94.49070111275387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3292.4</v>
      </c>
      <c r="G9" s="33">
        <v>1771.1</v>
      </c>
      <c r="H9" s="85">
        <f t="shared" si="3"/>
        <v>1521.3000000000002</v>
      </c>
      <c r="I9" s="48">
        <v>3.8</v>
      </c>
      <c r="J9" s="48">
        <v>3.8</v>
      </c>
      <c r="K9" s="33">
        <f t="shared" si="4"/>
        <v>0</v>
      </c>
      <c r="L9" s="12">
        <f t="shared" si="0"/>
        <v>1521.3000000000002</v>
      </c>
      <c r="M9" s="54">
        <v>3292.4</v>
      </c>
      <c r="N9" s="13">
        <v>45.6</v>
      </c>
      <c r="O9" s="54">
        <v>1725.5</v>
      </c>
      <c r="P9" s="13">
        <f t="shared" si="5"/>
        <v>1521.3000000000002</v>
      </c>
      <c r="Q9" s="17">
        <f t="shared" si="6"/>
        <v>100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2755.4</v>
      </c>
      <c r="G10" s="33">
        <v>981</v>
      </c>
      <c r="H10" s="85">
        <f t="shared" si="3"/>
        <v>1774.4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1739.4</v>
      </c>
      <c r="M10" s="54">
        <v>2707.4</v>
      </c>
      <c r="N10" s="13">
        <v>788</v>
      </c>
      <c r="O10" s="54">
        <v>193</v>
      </c>
      <c r="P10" s="13">
        <f t="shared" si="5"/>
        <v>1726.4</v>
      </c>
      <c r="Q10" s="17">
        <f t="shared" si="6"/>
        <v>100.75301204819279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4489.1</v>
      </c>
      <c r="G11" s="33">
        <v>1225.1</v>
      </c>
      <c r="H11" s="85">
        <f t="shared" si="3"/>
        <v>3264.0000000000005</v>
      </c>
      <c r="I11" s="48">
        <v>102.5</v>
      </c>
      <c r="J11" s="48">
        <v>7.5</v>
      </c>
      <c r="K11" s="33">
        <f t="shared" si="4"/>
        <v>95</v>
      </c>
      <c r="L11" s="12">
        <f t="shared" si="0"/>
        <v>3169.0000000000005</v>
      </c>
      <c r="M11" s="54">
        <v>4349</v>
      </c>
      <c r="N11" s="13">
        <v>113.8</v>
      </c>
      <c r="O11" s="54">
        <v>1111.3</v>
      </c>
      <c r="P11" s="13">
        <f t="shared" si="5"/>
        <v>3123.8999999999996</v>
      </c>
      <c r="Q11" s="17">
        <f t="shared" si="6"/>
        <v>101.44370818528125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4345.4</v>
      </c>
      <c r="G12" s="33">
        <v>2149.9</v>
      </c>
      <c r="H12" s="85">
        <f t="shared" si="3"/>
        <v>2195.4999999999995</v>
      </c>
      <c r="I12" s="48">
        <v>2701.6</v>
      </c>
      <c r="J12" s="48">
        <v>1951.6</v>
      </c>
      <c r="K12" s="33">
        <f t="shared" si="4"/>
        <v>750</v>
      </c>
      <c r="L12" s="12">
        <f t="shared" si="0"/>
        <v>1445.4999999999995</v>
      </c>
      <c r="M12" s="54">
        <v>4345.4</v>
      </c>
      <c r="N12" s="13">
        <v>45.6</v>
      </c>
      <c r="O12" s="54">
        <v>2104.3</v>
      </c>
      <c r="P12" s="13">
        <f t="shared" si="5"/>
        <v>2195.499999999999</v>
      </c>
      <c r="Q12" s="17">
        <f t="shared" si="6"/>
        <v>65.83921657936689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20140.1</v>
      </c>
      <c r="G13" s="33">
        <v>2423.9</v>
      </c>
      <c r="H13" s="85">
        <f t="shared" si="3"/>
        <v>17716.199999999997</v>
      </c>
      <c r="I13" s="48">
        <v>2359.8</v>
      </c>
      <c r="J13" s="48">
        <v>749.9</v>
      </c>
      <c r="K13" s="33">
        <f t="shared" si="4"/>
        <v>1609.9</v>
      </c>
      <c r="L13" s="12">
        <f t="shared" si="0"/>
        <v>16106.299999999997</v>
      </c>
      <c r="M13" s="54">
        <v>17313.6</v>
      </c>
      <c r="N13" s="13">
        <v>969.9</v>
      </c>
      <c r="O13" s="54">
        <v>1454</v>
      </c>
      <c r="P13" s="13">
        <f t="shared" si="5"/>
        <v>14889.699999999999</v>
      </c>
      <c r="Q13" s="17">
        <f t="shared" si="6"/>
        <v>108.17074890696252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19684.9</v>
      </c>
      <c r="G14" s="33">
        <v>14432.1</v>
      </c>
      <c r="H14" s="85">
        <f t="shared" si="3"/>
        <v>5252.800000000001</v>
      </c>
      <c r="I14" s="48">
        <v>8.9</v>
      </c>
      <c r="J14" s="48">
        <v>3.8</v>
      </c>
      <c r="K14" s="33">
        <f t="shared" si="4"/>
        <v>5.1000000000000005</v>
      </c>
      <c r="L14" s="12">
        <f t="shared" si="0"/>
        <v>5247.700000000001</v>
      </c>
      <c r="M14" s="54">
        <v>19544.9</v>
      </c>
      <c r="N14" s="13">
        <v>45.6</v>
      </c>
      <c r="O14" s="54">
        <v>14386.5</v>
      </c>
      <c r="P14" s="13">
        <f t="shared" si="5"/>
        <v>5112.800000000003</v>
      </c>
      <c r="Q14" s="17">
        <f t="shared" si="6"/>
        <v>102.63847598184942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4454.3</v>
      </c>
      <c r="G15" s="33">
        <v>711.9</v>
      </c>
      <c r="H15" s="85">
        <f t="shared" si="3"/>
        <v>3742.4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3635.5</v>
      </c>
      <c r="M15" s="54">
        <v>4269.5</v>
      </c>
      <c r="N15" s="13">
        <v>113.8</v>
      </c>
      <c r="O15" s="54">
        <v>598.1</v>
      </c>
      <c r="P15" s="13">
        <f t="shared" si="5"/>
        <v>3557.6</v>
      </c>
      <c r="Q15" s="17">
        <f t="shared" si="6"/>
        <v>102.18967843489995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1717.9</v>
      </c>
      <c r="G16" s="33">
        <v>188.4</v>
      </c>
      <c r="H16" s="85">
        <f t="shared" si="3"/>
        <v>1529.5</v>
      </c>
      <c r="I16" s="48">
        <v>32.4</v>
      </c>
      <c r="J16" s="48">
        <v>7.4</v>
      </c>
      <c r="K16" s="33">
        <f t="shared" si="4"/>
        <v>25</v>
      </c>
      <c r="L16" s="12">
        <f t="shared" si="0"/>
        <v>1504.5</v>
      </c>
      <c r="M16" s="54">
        <v>1717.9</v>
      </c>
      <c r="N16" s="13">
        <v>45.5</v>
      </c>
      <c r="O16" s="54">
        <v>142.9</v>
      </c>
      <c r="P16" s="13">
        <f t="shared" si="5"/>
        <v>1529.5</v>
      </c>
      <c r="Q16" s="17">
        <f t="shared" si="6"/>
        <v>98.365478914678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66800.5</v>
      </c>
      <c r="G31" s="30">
        <f t="shared" si="8"/>
        <v>26040.100000000002</v>
      </c>
      <c r="H31" s="86">
        <f t="shared" si="8"/>
        <v>40760.4</v>
      </c>
      <c r="I31" s="30">
        <f t="shared" si="8"/>
        <v>6218.5999999999985</v>
      </c>
      <c r="J31" s="30">
        <f t="shared" si="8"/>
        <v>3489.0000000000005</v>
      </c>
      <c r="K31" s="30">
        <f t="shared" si="8"/>
        <v>2729.6000000000004</v>
      </c>
      <c r="L31" s="19">
        <f t="shared" si="8"/>
        <v>38030.8</v>
      </c>
      <c r="M31" s="19">
        <f t="shared" si="8"/>
        <v>63205.1</v>
      </c>
      <c r="N31" s="56">
        <f t="shared" si="8"/>
        <v>2259</v>
      </c>
      <c r="O31" s="19">
        <f t="shared" si="8"/>
        <v>23781.1</v>
      </c>
      <c r="P31" s="52">
        <f t="shared" si="8"/>
        <v>37165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2">
      <selection activeCell="J13" sqref="J1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13">
        <v>650</v>
      </c>
      <c r="G6" s="186">
        <v>3</v>
      </c>
      <c r="H6" s="13">
        <f>F6+G6</f>
        <v>653</v>
      </c>
      <c r="I6" s="63">
        <f>C6/H6*100</f>
        <v>-39.20367534456356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33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13">
        <v>255.2</v>
      </c>
      <c r="G9" s="33">
        <v>15</v>
      </c>
      <c r="H9" s="13">
        <f t="shared" si="1"/>
        <v>270.2</v>
      </c>
      <c r="I9" s="17">
        <f t="shared" si="2"/>
        <v>-17.764618800888233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13">
        <v>190.8</v>
      </c>
      <c r="G10" s="33">
        <v>95.3</v>
      </c>
      <c r="H10" s="13">
        <f t="shared" si="1"/>
        <v>286.1</v>
      </c>
      <c r="I10" s="17">
        <f t="shared" si="2"/>
        <v>-48.968891995805656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33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-2826.5</v>
      </c>
      <c r="D12" s="13"/>
      <c r="E12" s="13"/>
      <c r="F12" s="13">
        <v>9512.9</v>
      </c>
      <c r="G12" s="33">
        <v>140</v>
      </c>
      <c r="H12" s="13">
        <f t="shared" si="1"/>
        <v>9652.9</v>
      </c>
      <c r="I12" s="17">
        <f t="shared" si="2"/>
        <v>-29.281355861968944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13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-184.8</v>
      </c>
      <c r="D14" s="13"/>
      <c r="E14" s="13"/>
      <c r="F14" s="13">
        <v>2090</v>
      </c>
      <c r="G14" s="33">
        <v>36</v>
      </c>
      <c r="H14" s="13">
        <f t="shared" si="1"/>
        <v>2126</v>
      </c>
      <c r="I14" s="17">
        <f t="shared" si="2"/>
        <v>-8.692380056444026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33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-3595.4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298.3</v>
      </c>
      <c r="H30" s="52">
        <f t="shared" si="3"/>
        <v>13805.4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186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33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33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33">
        <v>95.3</v>
      </c>
      <c r="H10" s="33">
        <f t="shared" si="1"/>
        <v>286.1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33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33">
        <v>140</v>
      </c>
      <c r="H12" s="33">
        <f t="shared" si="1"/>
        <v>9652.9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33">
        <v>36</v>
      </c>
      <c r="H14" s="33">
        <f t="shared" si="1"/>
        <v>2126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33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298.3</v>
      </c>
      <c r="H30" s="19">
        <f t="shared" si="3"/>
        <v>13805.4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1">
      <selection activeCell="G9" sqref="G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4436.9</v>
      </c>
      <c r="G6" s="33">
        <v>1957.7</v>
      </c>
      <c r="H6" s="33">
        <f>F6-G6</f>
        <v>2479.2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1484.1</v>
      </c>
      <c r="G7" s="33">
        <v>199</v>
      </c>
      <c r="H7" s="33">
        <f aca="true" t="shared" si="1" ref="H7:H19">F7-G7</f>
        <v>1285.1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3292.4</v>
      </c>
      <c r="G8" s="33">
        <v>1771.1</v>
      </c>
      <c r="H8" s="33">
        <f t="shared" si="1"/>
        <v>1521.3000000000002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2755.4</v>
      </c>
      <c r="G9" s="33">
        <v>981</v>
      </c>
      <c r="H9" s="33">
        <f t="shared" si="1"/>
        <v>1774.4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4489.1</v>
      </c>
      <c r="G10" s="33">
        <v>1225.1</v>
      </c>
      <c r="H10" s="33">
        <f t="shared" si="1"/>
        <v>3264.0000000000005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4345.4</v>
      </c>
      <c r="G11" s="33">
        <v>2149.9</v>
      </c>
      <c r="H11" s="33">
        <f t="shared" si="1"/>
        <v>2195.4999999999995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20140.1</v>
      </c>
      <c r="G12" s="33">
        <v>2423.9</v>
      </c>
      <c r="H12" s="33">
        <f t="shared" si="1"/>
        <v>17716.199999999997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19684.9</v>
      </c>
      <c r="G13" s="33">
        <v>14432.1</v>
      </c>
      <c r="H13" s="33">
        <f t="shared" si="1"/>
        <v>5252.800000000001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4454.3</v>
      </c>
      <c r="G14" s="33">
        <v>711.9</v>
      </c>
      <c r="H14" s="33">
        <f t="shared" si="1"/>
        <v>3742.4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1717.9</v>
      </c>
      <c r="G15" s="33">
        <v>188.4</v>
      </c>
      <c r="H15" s="33">
        <f t="shared" si="1"/>
        <v>1529.5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66800.5</v>
      </c>
      <c r="G20" s="30">
        <f t="shared" si="3"/>
        <v>26040.100000000002</v>
      </c>
      <c r="H20" s="19">
        <f t="shared" si="3"/>
        <v>40760.4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1">
      <selection activeCell="P14" sqref="P1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230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4180.9</v>
      </c>
      <c r="D6" s="13">
        <v>45.6</v>
      </c>
      <c r="E6" s="54">
        <v>1912.1</v>
      </c>
      <c r="F6" s="53">
        <f>C6-D6-E6</f>
        <v>2223.1999999999994</v>
      </c>
      <c r="G6" s="13"/>
      <c r="H6" s="13"/>
      <c r="I6" s="61">
        <v>0</v>
      </c>
      <c r="J6" s="61">
        <v>0</v>
      </c>
      <c r="K6" s="33">
        <f>J6-I6</f>
        <v>0</v>
      </c>
      <c r="L6" s="33">
        <v>4436.9</v>
      </c>
      <c r="M6" s="33">
        <v>1957.7</v>
      </c>
      <c r="N6" s="33">
        <f>L6-M6</f>
        <v>2479.2</v>
      </c>
      <c r="O6" s="17">
        <f>(F6-N6)/F6*100</f>
        <v>-11.514933429291135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1484.1</v>
      </c>
      <c r="D7" s="13">
        <v>45.6</v>
      </c>
      <c r="E7" s="54">
        <v>153.4</v>
      </c>
      <c r="F7" s="54">
        <f aca="true" t="shared" si="1" ref="F7:F29">C7-D7-E7</f>
        <v>1285.1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1484.1</v>
      </c>
      <c r="M7" s="33">
        <v>199</v>
      </c>
      <c r="N7" s="33">
        <f aca="true" t="shared" si="3" ref="N7:N29">L7-M7</f>
        <v>1285.1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3292.4</v>
      </c>
      <c r="D8" s="13">
        <v>45.6</v>
      </c>
      <c r="E8" s="54">
        <v>1725.5</v>
      </c>
      <c r="F8" s="54">
        <f t="shared" si="1"/>
        <v>1521.3000000000002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3292.4</v>
      </c>
      <c r="M8" s="33">
        <v>1771.1</v>
      </c>
      <c r="N8" s="33">
        <f t="shared" si="3"/>
        <v>1521.3000000000002</v>
      </c>
      <c r="O8" s="17">
        <f t="shared" si="4"/>
        <v>0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2707.4</v>
      </c>
      <c r="D9" s="13">
        <v>788</v>
      </c>
      <c r="E9" s="54">
        <v>193</v>
      </c>
      <c r="F9" s="54">
        <f t="shared" si="1"/>
        <v>1726.4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2755.4</v>
      </c>
      <c r="M9" s="33">
        <v>981</v>
      </c>
      <c r="N9" s="33">
        <f t="shared" si="3"/>
        <v>1774.4</v>
      </c>
      <c r="O9" s="17">
        <f t="shared" si="4"/>
        <v>-2.7803521779425395</v>
      </c>
      <c r="P9" s="80">
        <v>0.44</v>
      </c>
      <c r="Q9" s="14">
        <v>1.2</v>
      </c>
      <c r="R9" s="14">
        <f t="shared" si="0"/>
        <v>0.528</v>
      </c>
    </row>
    <row r="10" spans="1:18" ht="22.5">
      <c r="A10" s="11">
        <v>5</v>
      </c>
      <c r="B10" s="16" t="s">
        <v>177</v>
      </c>
      <c r="C10" s="54">
        <v>4349</v>
      </c>
      <c r="D10" s="13">
        <v>113.8</v>
      </c>
      <c r="E10" s="54">
        <v>1111.3</v>
      </c>
      <c r="F10" s="54">
        <f t="shared" si="1"/>
        <v>3123.8999999999996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4489.1</v>
      </c>
      <c r="M10" s="33">
        <v>1225.1</v>
      </c>
      <c r="N10" s="33">
        <f t="shared" si="3"/>
        <v>3264.0000000000005</v>
      </c>
      <c r="O10" s="17">
        <f t="shared" si="4"/>
        <v>-4.4847786420820395</v>
      </c>
      <c r="P10" s="80">
        <v>0.1</v>
      </c>
      <c r="Q10" s="14">
        <v>1.2</v>
      </c>
      <c r="R10" s="14">
        <f t="shared" si="0"/>
        <v>0.12</v>
      </c>
    </row>
    <row r="11" spans="1:18" ht="22.5">
      <c r="A11" s="11">
        <v>6</v>
      </c>
      <c r="B11" s="16" t="s">
        <v>178</v>
      </c>
      <c r="C11" s="54">
        <v>4345.4</v>
      </c>
      <c r="D11" s="13">
        <v>45.6</v>
      </c>
      <c r="E11" s="54">
        <v>2104.3</v>
      </c>
      <c r="F11" s="54">
        <f t="shared" si="1"/>
        <v>2195.499999999999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4345.4</v>
      </c>
      <c r="M11" s="33">
        <v>2149.9</v>
      </c>
      <c r="N11" s="33">
        <f t="shared" si="3"/>
        <v>2195.4999999999995</v>
      </c>
      <c r="O11" s="17">
        <f t="shared" si="4"/>
        <v>-2.071270101965221E-14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17313.6</v>
      </c>
      <c r="D12" s="13">
        <v>969.9</v>
      </c>
      <c r="E12" s="54">
        <v>1454</v>
      </c>
      <c r="F12" s="54">
        <f t="shared" si="1"/>
        <v>14889.699999999999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20140.1</v>
      </c>
      <c r="M12" s="33">
        <v>2423.9</v>
      </c>
      <c r="N12" s="33">
        <f t="shared" si="3"/>
        <v>17716.199999999997</v>
      </c>
      <c r="O12" s="17">
        <f t="shared" si="4"/>
        <v>-18.982921079672515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19544.9</v>
      </c>
      <c r="D13" s="13">
        <v>45.6</v>
      </c>
      <c r="E13" s="54">
        <v>14386.5</v>
      </c>
      <c r="F13" s="54">
        <f t="shared" si="1"/>
        <v>5112.800000000003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19684.9</v>
      </c>
      <c r="M13" s="33">
        <v>14432.1</v>
      </c>
      <c r="N13" s="33">
        <f t="shared" si="3"/>
        <v>5252.800000000001</v>
      </c>
      <c r="O13" s="17">
        <f t="shared" si="4"/>
        <v>-2.7382256297918577</v>
      </c>
      <c r="P13" s="80">
        <v>0.46</v>
      </c>
      <c r="Q13" s="14">
        <v>1.2</v>
      </c>
      <c r="R13" s="14">
        <f t="shared" si="0"/>
        <v>0.552</v>
      </c>
    </row>
    <row r="14" spans="1:18" ht="22.5">
      <c r="A14" s="11">
        <v>9</v>
      </c>
      <c r="B14" s="16" t="s">
        <v>181</v>
      </c>
      <c r="C14" s="54">
        <v>4269.5</v>
      </c>
      <c r="D14" s="13">
        <v>113.8</v>
      </c>
      <c r="E14" s="54">
        <v>598.1</v>
      </c>
      <c r="F14" s="54">
        <f t="shared" si="1"/>
        <v>3557.6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4454.3</v>
      </c>
      <c r="M14" s="33">
        <v>711.9</v>
      </c>
      <c r="N14" s="33">
        <f t="shared" si="3"/>
        <v>3742.4</v>
      </c>
      <c r="O14" s="17">
        <f t="shared" si="4"/>
        <v>-5.194513154935917</v>
      </c>
      <c r="P14" s="80">
        <v>0</v>
      </c>
      <c r="Q14" s="14">
        <v>1.2</v>
      </c>
      <c r="R14" s="14">
        <f t="shared" si="0"/>
        <v>0</v>
      </c>
    </row>
    <row r="15" spans="1:18" ht="22.5">
      <c r="A15" s="11">
        <v>10</v>
      </c>
      <c r="B15" s="16" t="s">
        <v>182</v>
      </c>
      <c r="C15" s="54">
        <v>1717.9</v>
      </c>
      <c r="D15" s="13">
        <v>45.5</v>
      </c>
      <c r="E15" s="54">
        <v>142.9</v>
      </c>
      <c r="F15" s="54">
        <f t="shared" si="1"/>
        <v>1529.5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1717.9</v>
      </c>
      <c r="M15" s="33">
        <v>188.4</v>
      </c>
      <c r="N15" s="33">
        <f t="shared" si="3"/>
        <v>1529.5</v>
      </c>
      <c r="O15" s="17">
        <f t="shared" si="4"/>
        <v>0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63205.1</v>
      </c>
      <c r="D30" s="56">
        <f t="shared" si="5"/>
        <v>2259</v>
      </c>
      <c r="E30" s="19">
        <f t="shared" si="5"/>
        <v>23781.1</v>
      </c>
      <c r="F30" s="19">
        <f t="shared" si="5"/>
        <v>37165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66800.5</v>
      </c>
      <c r="M30" s="30">
        <f t="shared" si="5"/>
        <v>26040.100000000002</v>
      </c>
      <c r="N30" s="19">
        <f t="shared" si="5"/>
        <v>40760.4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227</v>
      </c>
      <c r="E3" s="34" t="s">
        <v>231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69</v>
      </c>
      <c r="E6" s="16">
        <v>36</v>
      </c>
      <c r="F6" s="97">
        <f>E6-D6</f>
        <v>-33</v>
      </c>
      <c r="G6" s="12">
        <v>0</v>
      </c>
      <c r="H6" s="13">
        <v>287</v>
      </c>
      <c r="I6" s="81">
        <f>F6/H6*100</f>
        <v>-11.498257839721255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63</v>
      </c>
      <c r="E7" s="16">
        <v>120</v>
      </c>
      <c r="F7" s="48">
        <f aca="true" t="shared" si="1" ref="F7:F21">E7-D7</f>
        <v>57</v>
      </c>
      <c r="G7" s="12">
        <v>75</v>
      </c>
      <c r="H7" s="13">
        <v>96</v>
      </c>
      <c r="I7" s="81">
        <f aca="true" t="shared" si="2" ref="I7:I21">F7/H7*100</f>
        <v>59.375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41</v>
      </c>
      <c r="E8" s="16">
        <v>36</v>
      </c>
      <c r="F8" s="48">
        <f t="shared" si="1"/>
        <v>-5</v>
      </c>
      <c r="G8" s="12">
        <v>1.3</v>
      </c>
      <c r="H8" s="13">
        <v>145.7</v>
      </c>
      <c r="I8" s="81">
        <f t="shared" si="2"/>
        <v>-3.431708991077557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75</v>
      </c>
      <c r="E9" s="16">
        <v>52</v>
      </c>
      <c r="F9" s="48">
        <f t="shared" si="1"/>
        <v>-23</v>
      </c>
      <c r="G9" s="12">
        <v>-214</v>
      </c>
      <c r="H9" s="13">
        <v>255.2</v>
      </c>
      <c r="I9" s="81">
        <f t="shared" si="2"/>
        <v>-9.012539184952978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32</v>
      </c>
      <c r="E10" s="16">
        <v>19</v>
      </c>
      <c r="F10" s="48">
        <f t="shared" si="1"/>
        <v>-13</v>
      </c>
      <c r="G10" s="12">
        <v>0</v>
      </c>
      <c r="H10" s="13">
        <v>190.8</v>
      </c>
      <c r="I10" s="81">
        <f t="shared" si="2"/>
        <v>-6.813417190775681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51</v>
      </c>
      <c r="E11" s="16">
        <v>30</v>
      </c>
      <c r="F11" s="48">
        <f t="shared" si="1"/>
        <v>-21</v>
      </c>
      <c r="G11" s="12">
        <v>-101</v>
      </c>
      <c r="H11" s="13">
        <v>194.8</v>
      </c>
      <c r="I11" s="81">
        <f t="shared" si="2"/>
        <v>-10.780287474332647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717</v>
      </c>
      <c r="E12" s="16">
        <v>303</v>
      </c>
      <c r="F12" s="48">
        <f t="shared" si="1"/>
        <v>-414</v>
      </c>
      <c r="G12" s="12">
        <v>-85</v>
      </c>
      <c r="H12" s="13">
        <v>8859</v>
      </c>
      <c r="I12" s="81">
        <f t="shared" si="2"/>
        <v>-4.673213681002371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59</v>
      </c>
      <c r="E13" s="16">
        <v>40</v>
      </c>
      <c r="F13" s="48">
        <f t="shared" si="1"/>
        <v>-19</v>
      </c>
      <c r="G13" s="12">
        <v>0</v>
      </c>
      <c r="H13" s="13">
        <v>157.7</v>
      </c>
      <c r="I13" s="81">
        <f t="shared" si="2"/>
        <v>-12.048192771084338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149</v>
      </c>
      <c r="E14" s="16">
        <v>108</v>
      </c>
      <c r="F14" s="48">
        <f t="shared" si="1"/>
        <v>-41</v>
      </c>
      <c r="G14" s="12">
        <v>-138</v>
      </c>
      <c r="H14" s="13">
        <v>1117</v>
      </c>
      <c r="I14" s="81">
        <f t="shared" si="2"/>
        <v>-3.670546105640107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6</v>
      </c>
      <c r="E15" s="16">
        <v>5</v>
      </c>
      <c r="F15" s="48">
        <f t="shared" si="1"/>
        <v>-1</v>
      </c>
      <c r="G15" s="12">
        <v>-62</v>
      </c>
      <c r="H15" s="13">
        <v>214</v>
      </c>
      <c r="I15" s="81">
        <f t="shared" si="2"/>
        <v>-0.46728971962616817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 t="e">
        <f t="shared" si="1"/>
        <v>#VALUE!</v>
      </c>
      <c r="G18" s="12">
        <v>0</v>
      </c>
      <c r="H18" s="13"/>
      <c r="I18" s="81" t="e">
        <f t="shared" si="2"/>
        <v>#VALUE!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1262</v>
      </c>
      <c r="E22" s="19">
        <f t="shared" si="3"/>
        <v>749</v>
      </c>
      <c r="F22" s="19" t="e">
        <f t="shared" si="3"/>
        <v>#VALUE!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:E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199</v>
      </c>
      <c r="E4" s="200" t="s">
        <v>200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95.3</v>
      </c>
      <c r="F12" s="13">
        <f t="shared" si="2"/>
        <v>286.1</v>
      </c>
      <c r="G12" s="17">
        <f t="shared" si="0"/>
        <v>90.63134455432576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140</v>
      </c>
      <c r="F14" s="13">
        <f t="shared" si="2"/>
        <v>9652.9</v>
      </c>
      <c r="G14" s="17">
        <f t="shared" si="0"/>
        <v>35.137950034269124</v>
      </c>
      <c r="H14" s="15">
        <v>0.14</v>
      </c>
      <c r="I14" s="14">
        <v>1.2</v>
      </c>
      <c r="J14" s="14">
        <f t="shared" si="1"/>
        <v>0.168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36</v>
      </c>
      <c r="F16" s="13">
        <f t="shared" si="2"/>
        <v>2126</v>
      </c>
      <c r="G16" s="17">
        <f t="shared" si="0"/>
        <v>40.114362975690824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13507.1</v>
      </c>
      <c r="E32" s="19">
        <f>SUM(E8:E31)</f>
        <v>298.3</v>
      </c>
      <c r="F32" s="19">
        <f>SUM(F8:F31)</f>
        <v>13805.4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5">
      <selection activeCell="G6" sqref="G6:G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9" t="s">
        <v>3</v>
      </c>
      <c r="B3" s="197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35.7</v>
      </c>
      <c r="D6" s="48">
        <v>3.8</v>
      </c>
      <c r="E6" s="85">
        <f aca="true" t="shared" si="0" ref="E6:E29">C6-D6</f>
        <v>31.900000000000002</v>
      </c>
      <c r="F6" s="33">
        <v>4436.9</v>
      </c>
      <c r="G6" s="33">
        <v>1957.7</v>
      </c>
      <c r="H6" s="85">
        <f aca="true" t="shared" si="1" ref="H6:H29">F6-G6</f>
        <v>2479.2</v>
      </c>
      <c r="I6" s="179">
        <f aca="true" t="shared" si="2" ref="I6:I29">E6/H6*100</f>
        <v>1.2867053888351083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78.3</v>
      </c>
      <c r="D7" s="48">
        <v>7.5</v>
      </c>
      <c r="E7" s="85">
        <f t="shared" si="0"/>
        <v>70.8</v>
      </c>
      <c r="F7" s="33">
        <v>1484.1</v>
      </c>
      <c r="G7" s="33">
        <v>199</v>
      </c>
      <c r="H7" s="85">
        <f t="shared" si="1"/>
        <v>1285.1</v>
      </c>
      <c r="I7" s="179">
        <f t="shared" si="2"/>
        <v>5.509298887246128</v>
      </c>
      <c r="J7" s="180">
        <v>0.051</v>
      </c>
      <c r="K7" s="181">
        <v>0.5</v>
      </c>
      <c r="L7" s="181">
        <f t="shared" si="3"/>
        <v>0.0255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3292.4</v>
      </c>
      <c r="G8" s="33">
        <v>1771.1</v>
      </c>
      <c r="H8" s="85">
        <f t="shared" si="1"/>
        <v>1521.3000000000002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2755.4</v>
      </c>
      <c r="G9" s="33">
        <v>981</v>
      </c>
      <c r="H9" s="85">
        <f t="shared" si="1"/>
        <v>1774.4</v>
      </c>
      <c r="I9" s="179">
        <f t="shared" si="2"/>
        <v>1.972497745716862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102.5</v>
      </c>
      <c r="D10" s="48">
        <v>7.5</v>
      </c>
      <c r="E10" s="85">
        <f t="shared" si="0"/>
        <v>95</v>
      </c>
      <c r="F10" s="33">
        <v>4489.1</v>
      </c>
      <c r="G10" s="33">
        <v>1225.1</v>
      </c>
      <c r="H10" s="85">
        <f t="shared" si="1"/>
        <v>3264.0000000000005</v>
      </c>
      <c r="I10" s="179">
        <f t="shared" si="2"/>
        <v>2.910539215686274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2701.6</v>
      </c>
      <c r="D11" s="48">
        <v>1951.6</v>
      </c>
      <c r="E11" s="85">
        <f t="shared" si="0"/>
        <v>750</v>
      </c>
      <c r="F11" s="33">
        <v>4345.4</v>
      </c>
      <c r="G11" s="33">
        <v>2149.9</v>
      </c>
      <c r="H11" s="85">
        <f t="shared" si="1"/>
        <v>2195.4999999999995</v>
      </c>
      <c r="I11" s="179">
        <f t="shared" si="2"/>
        <v>34.16078342063312</v>
      </c>
      <c r="J11" s="180">
        <v>1</v>
      </c>
      <c r="K11" s="181">
        <v>0.5</v>
      </c>
      <c r="L11" s="181">
        <f t="shared" si="3"/>
        <v>0.5</v>
      </c>
    </row>
    <row r="12" spans="1:12" ht="22.5">
      <c r="A12" s="102">
        <v>7</v>
      </c>
      <c r="B12" s="48" t="s">
        <v>179</v>
      </c>
      <c r="C12" s="48">
        <v>2359.8</v>
      </c>
      <c r="D12" s="48">
        <v>749.9</v>
      </c>
      <c r="E12" s="85">
        <f t="shared" si="0"/>
        <v>1609.9</v>
      </c>
      <c r="F12" s="33">
        <v>20140.1</v>
      </c>
      <c r="G12" s="33">
        <v>2423.9</v>
      </c>
      <c r="H12" s="85">
        <f t="shared" si="1"/>
        <v>17716.199999999997</v>
      </c>
      <c r="I12" s="179">
        <f t="shared" si="2"/>
        <v>9.087163161400301</v>
      </c>
      <c r="J12" s="180">
        <v>0.409</v>
      </c>
      <c r="K12" s="181">
        <v>0.5</v>
      </c>
      <c r="L12" s="181">
        <f t="shared" si="3"/>
        <v>0.2045</v>
      </c>
    </row>
    <row r="13" spans="1:12" ht="22.5">
      <c r="A13" s="102">
        <v>8</v>
      </c>
      <c r="B13" s="48" t="s">
        <v>180</v>
      </c>
      <c r="C13" s="48">
        <v>8.9</v>
      </c>
      <c r="D13" s="48">
        <v>3.8</v>
      </c>
      <c r="E13" s="85">
        <f t="shared" si="0"/>
        <v>5.1000000000000005</v>
      </c>
      <c r="F13" s="33">
        <v>19684.9</v>
      </c>
      <c r="G13" s="33">
        <v>14432.1</v>
      </c>
      <c r="H13" s="85">
        <f t="shared" si="1"/>
        <v>5252.800000000001</v>
      </c>
      <c r="I13" s="179">
        <f t="shared" si="2"/>
        <v>0.09709107523606457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4454.3</v>
      </c>
      <c r="G14" s="33">
        <v>711.9</v>
      </c>
      <c r="H14" s="85">
        <f t="shared" si="1"/>
        <v>3742.4</v>
      </c>
      <c r="I14" s="179">
        <f t="shared" si="2"/>
        <v>2.85645575032065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32.4</v>
      </c>
      <c r="D15" s="48">
        <v>7.4</v>
      </c>
      <c r="E15" s="85">
        <f t="shared" si="0"/>
        <v>25</v>
      </c>
      <c r="F15" s="33">
        <v>1717.9</v>
      </c>
      <c r="G15" s="33">
        <v>188.4</v>
      </c>
      <c r="H15" s="85">
        <f t="shared" si="1"/>
        <v>1529.5</v>
      </c>
      <c r="I15" s="179">
        <f t="shared" si="2"/>
        <v>1.6345210853220007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229</v>
      </c>
      <c r="E28" s="85" t="e">
        <f t="shared" si="0"/>
        <v>#VALUE!</v>
      </c>
      <c r="F28" s="33"/>
      <c r="G28" s="33"/>
      <c r="H28" s="85">
        <f t="shared" si="1"/>
        <v>0</v>
      </c>
      <c r="I28" s="179" t="e">
        <f t="shared" si="2"/>
        <v>#VALUE!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6218.5999999999985</v>
      </c>
      <c r="D30" s="30">
        <f t="shared" si="4"/>
        <v>3489.0000000000005</v>
      </c>
      <c r="E30" s="143" t="e">
        <f t="shared" si="4"/>
        <v>#VALUE!</v>
      </c>
      <c r="F30" s="143">
        <f t="shared" si="4"/>
        <v>66800.5</v>
      </c>
      <c r="G30" s="143">
        <f t="shared" si="4"/>
        <v>26040.100000000002</v>
      </c>
      <c r="H30" s="86">
        <f t="shared" si="4"/>
        <v>40760.4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1182.3</v>
      </c>
      <c r="D6" s="18">
        <f aca="true" t="shared" si="0" ref="D6:D29">C6-E6</f>
        <v>38.09999999999991</v>
      </c>
      <c r="E6" s="62">
        <v>1144.2</v>
      </c>
      <c r="F6" s="165">
        <v>0</v>
      </c>
      <c r="G6" s="166">
        <v>106.2</v>
      </c>
      <c r="H6" s="33">
        <v>4436.9</v>
      </c>
      <c r="I6" s="33">
        <v>1957.7</v>
      </c>
      <c r="J6" s="167">
        <f aca="true" t="shared" si="1" ref="J6:J29">H6-I6</f>
        <v>2479.2</v>
      </c>
      <c r="K6" s="168">
        <f aca="true" t="shared" si="2" ref="K6:K29">(E6+F6+G6)/J6*100</f>
        <v>50.435624394966126</v>
      </c>
      <c r="L6" s="169">
        <v>0.391</v>
      </c>
      <c r="M6" s="127">
        <v>1.5</v>
      </c>
      <c r="N6" s="127">
        <f aca="true" t="shared" si="3" ref="N6:N29">L6*M6</f>
        <v>0.5865</v>
      </c>
    </row>
    <row r="7" spans="1:14" ht="22.5">
      <c r="A7" s="102">
        <v>2</v>
      </c>
      <c r="B7" s="48" t="s">
        <v>173</v>
      </c>
      <c r="C7" s="85">
        <v>886.4</v>
      </c>
      <c r="D7" s="18">
        <f t="shared" si="0"/>
        <v>38.10000000000002</v>
      </c>
      <c r="E7" s="62">
        <v>848.3</v>
      </c>
      <c r="F7" s="165">
        <v>0</v>
      </c>
      <c r="G7" s="123">
        <v>0</v>
      </c>
      <c r="H7" s="33">
        <v>1484.1</v>
      </c>
      <c r="I7" s="33">
        <v>199</v>
      </c>
      <c r="J7" s="167">
        <f t="shared" si="1"/>
        <v>1285.1</v>
      </c>
      <c r="K7" s="168">
        <f t="shared" si="2"/>
        <v>66.01042720410864</v>
      </c>
      <c r="L7" s="169">
        <v>0.079</v>
      </c>
      <c r="M7" s="127">
        <v>1.5</v>
      </c>
      <c r="N7" s="127">
        <f t="shared" si="3"/>
        <v>0.1185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3292.4</v>
      </c>
      <c r="I8" s="33">
        <v>1771.1</v>
      </c>
      <c r="J8" s="167">
        <f t="shared" si="1"/>
        <v>1521.3000000000002</v>
      </c>
      <c r="K8" s="168">
        <f t="shared" si="2"/>
        <v>56.5043055281667</v>
      </c>
      <c r="L8" s="169">
        <v>0.27</v>
      </c>
      <c r="M8" s="127">
        <v>1.5</v>
      </c>
      <c r="N8" s="127">
        <f t="shared" si="3"/>
        <v>0.405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2755.4</v>
      </c>
      <c r="I9" s="33">
        <v>981</v>
      </c>
      <c r="J9" s="167">
        <f t="shared" si="1"/>
        <v>1774.4</v>
      </c>
      <c r="K9" s="168">
        <f t="shared" si="2"/>
        <v>55.83295761947701</v>
      </c>
      <c r="L9" s="169">
        <v>0.283</v>
      </c>
      <c r="M9" s="127">
        <v>1.5</v>
      </c>
      <c r="N9" s="127">
        <f t="shared" si="3"/>
        <v>0.4245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235.6</v>
      </c>
      <c r="H10" s="33">
        <v>4489.1</v>
      </c>
      <c r="I10" s="33">
        <v>1225.1</v>
      </c>
      <c r="J10" s="167">
        <f t="shared" si="1"/>
        <v>3264.0000000000005</v>
      </c>
      <c r="K10" s="168">
        <f t="shared" si="2"/>
        <v>59.834558823529406</v>
      </c>
      <c r="L10" s="169">
        <v>0.203</v>
      </c>
      <c r="M10" s="127">
        <v>1.5</v>
      </c>
      <c r="N10" s="127">
        <f t="shared" si="3"/>
        <v>0.3045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4345.4</v>
      </c>
      <c r="I11" s="33">
        <v>2149.9</v>
      </c>
      <c r="J11" s="167">
        <f t="shared" si="1"/>
        <v>2195.4999999999995</v>
      </c>
      <c r="K11" s="168">
        <f t="shared" si="2"/>
        <v>45.292644044636766</v>
      </c>
      <c r="L11" s="169">
        <v>0.494</v>
      </c>
      <c r="M11" s="127">
        <v>1.5</v>
      </c>
      <c r="N11" s="127">
        <f t="shared" si="3"/>
        <v>0.741</v>
      </c>
    </row>
    <row r="12" spans="1:14" ht="22.5">
      <c r="A12" s="102">
        <v>7</v>
      </c>
      <c r="B12" s="48" t="s">
        <v>179</v>
      </c>
      <c r="C12" s="85">
        <v>5164.4</v>
      </c>
      <c r="D12" s="18">
        <f t="shared" si="0"/>
        <v>205.5</v>
      </c>
      <c r="E12" s="55">
        <v>4958.9</v>
      </c>
      <c r="F12" s="165">
        <v>0</v>
      </c>
      <c r="G12" s="166">
        <v>706.9</v>
      </c>
      <c r="H12" s="33">
        <v>20140.1</v>
      </c>
      <c r="I12" s="33">
        <v>2423.9</v>
      </c>
      <c r="J12" s="167">
        <f t="shared" si="1"/>
        <v>17716.199999999997</v>
      </c>
      <c r="K12" s="168">
        <f t="shared" si="2"/>
        <v>31.98089883835134</v>
      </c>
      <c r="L12" s="169">
        <v>0.76</v>
      </c>
      <c r="M12" s="127">
        <v>1.5</v>
      </c>
      <c r="N12" s="127">
        <f t="shared" si="3"/>
        <v>1.1400000000000001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38.100000000000136</v>
      </c>
      <c r="E13" s="55">
        <v>1096.1</v>
      </c>
      <c r="F13" s="165">
        <v>0</v>
      </c>
      <c r="G13" s="166">
        <v>104.8</v>
      </c>
      <c r="H13" s="33">
        <v>19684.9</v>
      </c>
      <c r="I13" s="33">
        <v>14432.1</v>
      </c>
      <c r="J13" s="167">
        <f t="shared" si="1"/>
        <v>5252.800000000001</v>
      </c>
      <c r="K13" s="168">
        <f t="shared" si="2"/>
        <v>22.862092598233318</v>
      </c>
      <c r="L13" s="169">
        <v>0.943</v>
      </c>
      <c r="M13" s="127">
        <v>1.5</v>
      </c>
      <c r="N13" s="127">
        <f t="shared" si="3"/>
        <v>1.4144999999999999</v>
      </c>
    </row>
    <row r="14" spans="1:14" ht="22.5">
      <c r="A14" s="102">
        <v>9</v>
      </c>
      <c r="B14" s="48" t="s">
        <v>181</v>
      </c>
      <c r="C14" s="85">
        <v>1637.8</v>
      </c>
      <c r="D14" s="18">
        <f t="shared" si="0"/>
        <v>95.20000000000005</v>
      </c>
      <c r="E14" s="62">
        <v>1542.6</v>
      </c>
      <c r="F14" s="165">
        <v>0</v>
      </c>
      <c r="G14" s="166">
        <v>214.8</v>
      </c>
      <c r="H14" s="33">
        <v>4454.3</v>
      </c>
      <c r="I14" s="33">
        <v>711.9</v>
      </c>
      <c r="J14" s="167">
        <f t="shared" si="1"/>
        <v>3742.4</v>
      </c>
      <c r="K14" s="168">
        <f t="shared" si="2"/>
        <v>46.959170585720386</v>
      </c>
      <c r="L14" s="169">
        <v>0.461</v>
      </c>
      <c r="M14" s="127">
        <v>1.5</v>
      </c>
      <c r="N14" s="127">
        <f t="shared" si="3"/>
        <v>0.6915</v>
      </c>
    </row>
    <row r="15" spans="1:14" ht="22.5">
      <c r="A15" s="102">
        <v>10</v>
      </c>
      <c r="B15" s="48" t="s">
        <v>182</v>
      </c>
      <c r="C15" s="85">
        <v>772.9</v>
      </c>
      <c r="D15" s="18">
        <f t="shared" si="0"/>
        <v>38.10000000000002</v>
      </c>
      <c r="E15" s="55">
        <v>734.8</v>
      </c>
      <c r="F15" s="172">
        <v>0</v>
      </c>
      <c r="G15" s="166">
        <v>80</v>
      </c>
      <c r="H15" s="33">
        <v>1717.9</v>
      </c>
      <c r="I15" s="33">
        <v>188.4</v>
      </c>
      <c r="J15" s="167">
        <f t="shared" si="1"/>
        <v>1529.5</v>
      </c>
      <c r="K15" s="168">
        <f t="shared" si="2"/>
        <v>53.272311212814635</v>
      </c>
      <c r="L15" s="169">
        <v>0.335</v>
      </c>
      <c r="M15" s="127">
        <v>1.5</v>
      </c>
      <c r="N15" s="127">
        <f t="shared" si="3"/>
        <v>0.5025000000000001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15190.499999999998</v>
      </c>
      <c r="D30" s="30">
        <f t="shared" si="4"/>
        <v>662.6</v>
      </c>
      <c r="E30" s="175">
        <f t="shared" si="4"/>
        <v>14527.9</v>
      </c>
      <c r="F30" s="175">
        <f t="shared" si="4"/>
        <v>0</v>
      </c>
      <c r="G30" s="176">
        <f t="shared" si="4"/>
        <v>1807.3999999999999</v>
      </c>
      <c r="H30" s="176">
        <f>SUM(H6:H29)</f>
        <v>66800.5</v>
      </c>
      <c r="I30" s="176">
        <f t="shared" si="4"/>
        <v>26040.100000000002</v>
      </c>
      <c r="J30" s="176">
        <f t="shared" si="4"/>
        <v>40760.4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4436.9</v>
      </c>
      <c r="E6" s="33">
        <v>1957.7</v>
      </c>
      <c r="F6" s="85">
        <f aca="true" t="shared" si="0" ref="F6:F29">D6-E6</f>
        <v>2479.2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1484.1</v>
      </c>
      <c r="E7" s="33">
        <v>199</v>
      </c>
      <c r="F7" s="85">
        <f t="shared" si="0"/>
        <v>1285.1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3292.4</v>
      </c>
      <c r="E8" s="33">
        <v>1771.1</v>
      </c>
      <c r="F8" s="85">
        <f t="shared" si="0"/>
        <v>1521.3000000000002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2755.4</v>
      </c>
      <c r="E9" s="33">
        <v>981</v>
      </c>
      <c r="F9" s="85">
        <f t="shared" si="0"/>
        <v>1774.4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4489.1</v>
      </c>
      <c r="E10" s="33">
        <v>1225.1</v>
      </c>
      <c r="F10" s="85">
        <f t="shared" si="0"/>
        <v>3264.0000000000005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4345.4</v>
      </c>
      <c r="E11" s="33">
        <v>2149.9</v>
      </c>
      <c r="F11" s="85">
        <f t="shared" si="0"/>
        <v>2195.4999999999995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20140.1</v>
      </c>
      <c r="E12" s="33">
        <v>2423.9</v>
      </c>
      <c r="F12" s="85">
        <f t="shared" si="0"/>
        <v>17716.199999999997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19684.9</v>
      </c>
      <c r="E13" s="33">
        <v>14432.1</v>
      </c>
      <c r="F13" s="85">
        <f t="shared" si="0"/>
        <v>5252.800000000001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4454.3</v>
      </c>
      <c r="E14" s="33">
        <v>711.9</v>
      </c>
      <c r="F14" s="85">
        <f t="shared" si="0"/>
        <v>3742.4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1717.9</v>
      </c>
      <c r="E15" s="33">
        <v>188.4</v>
      </c>
      <c r="F15" s="85">
        <f t="shared" si="0"/>
        <v>1529.5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66800.5</v>
      </c>
      <c r="E30" s="86">
        <f>SUM(E6:E29)</f>
        <v>26040.100000000002</v>
      </c>
      <c r="F30" s="143">
        <f>SUM(F6:F29)</f>
        <v>40760.4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1182.3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886.4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5164.4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1637.8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772.9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15190.499999999998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347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2372.4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571.3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4933.1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4180.9</v>
      </c>
      <c r="G6" s="13">
        <v>45.6</v>
      </c>
      <c r="H6" s="54">
        <v>1912.1</v>
      </c>
      <c r="I6" s="124">
        <f aca="true" t="shared" si="1" ref="I6:I29">F6-G6-H6</f>
        <v>2223.1999999999994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1484.1</v>
      </c>
      <c r="G7" s="13">
        <v>45.6</v>
      </c>
      <c r="H7" s="54">
        <v>153.4</v>
      </c>
      <c r="I7" s="124">
        <f t="shared" si="1"/>
        <v>1285.1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3292.4</v>
      </c>
      <c r="G8" s="13">
        <v>45.6</v>
      </c>
      <c r="H8" s="54">
        <v>1725.5</v>
      </c>
      <c r="I8" s="124">
        <f t="shared" si="1"/>
        <v>1521.3000000000002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2707.4</v>
      </c>
      <c r="G9" s="13">
        <v>788</v>
      </c>
      <c r="H9" s="54">
        <v>193</v>
      </c>
      <c r="I9" s="124">
        <f t="shared" si="1"/>
        <v>1726.4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4349</v>
      </c>
      <c r="G10" s="13">
        <v>113.8</v>
      </c>
      <c r="H10" s="54">
        <v>1111.3</v>
      </c>
      <c r="I10" s="124">
        <f t="shared" si="1"/>
        <v>3123.8999999999996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4345.4</v>
      </c>
      <c r="G11" s="13">
        <v>45.6</v>
      </c>
      <c r="H11" s="54">
        <v>2104.3</v>
      </c>
      <c r="I11" s="124">
        <f t="shared" si="1"/>
        <v>2195.499999999999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17313.6</v>
      </c>
      <c r="G12" s="13">
        <v>969.9</v>
      </c>
      <c r="H12" s="54">
        <v>1454</v>
      </c>
      <c r="I12" s="124">
        <f t="shared" si="1"/>
        <v>14889.699999999999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19544.9</v>
      </c>
      <c r="G13" s="13">
        <v>45.6</v>
      </c>
      <c r="H13" s="54">
        <v>14386.5</v>
      </c>
      <c r="I13" s="124">
        <f t="shared" si="1"/>
        <v>5112.800000000003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4269.5</v>
      </c>
      <c r="G14" s="13">
        <v>113.8</v>
      </c>
      <c r="H14" s="54">
        <v>598.1</v>
      </c>
      <c r="I14" s="124">
        <f t="shared" si="1"/>
        <v>3557.6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1717.9</v>
      </c>
      <c r="G15" s="13">
        <v>45.5</v>
      </c>
      <c r="H15" s="54">
        <v>142.9</v>
      </c>
      <c r="I15" s="124">
        <f t="shared" si="1"/>
        <v>1529.5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63205.1</v>
      </c>
      <c r="G30" s="86">
        <f t="shared" si="4"/>
        <v>2259</v>
      </c>
      <c r="H30" s="86">
        <f t="shared" si="4"/>
        <v>23781.1</v>
      </c>
      <c r="I30" s="86">
        <f t="shared" si="4"/>
        <v>37165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4180.9</v>
      </c>
      <c r="G6" s="13">
        <v>45.6</v>
      </c>
      <c r="H6" s="54">
        <v>1912.1</v>
      </c>
      <c r="I6" s="105">
        <f aca="true" t="shared" si="0" ref="I6:I29">F6-G6-H6</f>
        <v>2223.1999999999994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1484.1</v>
      </c>
      <c r="G7" s="13">
        <v>45.6</v>
      </c>
      <c r="H7" s="54">
        <v>153.4</v>
      </c>
      <c r="I7" s="105">
        <f t="shared" si="0"/>
        <v>1285.1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3292.4</v>
      </c>
      <c r="G8" s="13">
        <v>45.6</v>
      </c>
      <c r="H8" s="54">
        <v>1725.5</v>
      </c>
      <c r="I8" s="105">
        <f t="shared" si="0"/>
        <v>1521.3000000000002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2707.4</v>
      </c>
      <c r="G9" s="13">
        <v>788</v>
      </c>
      <c r="H9" s="54">
        <v>193</v>
      </c>
      <c r="I9" s="105">
        <f t="shared" si="0"/>
        <v>1726.4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4349</v>
      </c>
      <c r="G10" s="13">
        <v>113.8</v>
      </c>
      <c r="H10" s="54">
        <v>1111.3</v>
      </c>
      <c r="I10" s="105">
        <f t="shared" si="0"/>
        <v>3123.8999999999996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4345.4</v>
      </c>
      <c r="G11" s="13">
        <v>45.6</v>
      </c>
      <c r="H11" s="54">
        <v>2104.3</v>
      </c>
      <c r="I11" s="105">
        <f t="shared" si="0"/>
        <v>2195.499999999999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17313.6</v>
      </c>
      <c r="G12" s="13">
        <v>969.9</v>
      </c>
      <c r="H12" s="54">
        <v>1454</v>
      </c>
      <c r="I12" s="105">
        <f t="shared" si="0"/>
        <v>14889.699999999999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19544.9</v>
      </c>
      <c r="G13" s="13">
        <v>45.6</v>
      </c>
      <c r="H13" s="54">
        <v>14386.5</v>
      </c>
      <c r="I13" s="105">
        <f t="shared" si="0"/>
        <v>5112.800000000003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4269.5</v>
      </c>
      <c r="G14" s="13">
        <v>113.8</v>
      </c>
      <c r="H14" s="54">
        <v>598.1</v>
      </c>
      <c r="I14" s="105">
        <f t="shared" si="0"/>
        <v>3557.6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1717.9</v>
      </c>
      <c r="G15" s="13">
        <v>45.5</v>
      </c>
      <c r="H15" s="54">
        <v>142.9</v>
      </c>
      <c r="I15" s="105">
        <f t="shared" si="0"/>
        <v>1529.5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63205.1</v>
      </c>
      <c r="G30" s="19">
        <f t="shared" si="3"/>
        <v>2259</v>
      </c>
      <c r="H30" s="19">
        <f t="shared" si="3"/>
        <v>23781.1</v>
      </c>
      <c r="I30" s="19">
        <f t="shared" si="3"/>
        <v>37165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РОНО</cp:lastModifiedBy>
  <cp:lastPrinted>2010-07-15T07:17:50Z</cp:lastPrinted>
  <dcterms:created xsi:type="dcterms:W3CDTF">2007-07-17T04:31:37Z</dcterms:created>
  <dcterms:modified xsi:type="dcterms:W3CDTF">2010-07-16T07:56:56Z</dcterms:modified>
  <cp:category/>
  <cp:version/>
  <cp:contentType/>
  <cp:contentStatus/>
</cp:coreProperties>
</file>