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<sst xmlns="http://schemas.openxmlformats.org/spreadsheetml/2006/main" count="602" uniqueCount="231">
  <si>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</si>
  <si>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</si>
  <si>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</si>
  <si>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</si>
  <si>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</si>
  <si>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</si>
  <si>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</si>
  <si>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</si>
  <si>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</si>
  <si>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</si>
  <si>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</si>
  <si>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</si>
  <si>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</si>
  <si>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</si>
  <si>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</si>
  <si>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</si>
  <si>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</si>
  <si>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</si>
  <si>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</si>
  <si>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</si>
  <si>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</si>
  <si>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</si>
  <si>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</si>
  <si>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</si>
  <si>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</si>
  <si>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</si>
  <si>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</si>
  <si>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</si>
  <si>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</si>
  <si>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</si>
  <si>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</si>
  <si>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</si>
  <si>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</si>
  <si>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</si>
  <si>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</si>
  <si>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</si>
  <si>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</si>
  <si>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</si>
  <si>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</si>
  <si>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</si>
  <si>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</si>
  <si>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</si>
  <si>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</si>
  <si>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</si>
  <si>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</si>
  <si>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</si>
  <si>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</si>
  <si>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</si>
  <si>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</si>
  <si>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</si>
  <si>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</si>
  <si>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</si>
  <si>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</si>
  <si>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</si>
  <si>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</si>
  <si>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</si>
  <si>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</si>
  <si>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</si>
  <si>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</si>
  <si>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</si>
  <si>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</si>
  <si>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</si>
  <si>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</si>
  <si>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</si>
  <si>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</si>
  <si>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</si>
  <si>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</si>
  <si>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</si>
  <si>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</si>
  <si>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</si>
  <si>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</si>
  <si>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</si>
  <si>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</si>
  <si>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</si>
  <si>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</si>
  <si>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</si>
  <si>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</si>
  <si>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</si>
  <si>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</si>
  <si>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</si>
  <si>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</si>
  <si>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</si>
  <si>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</si>
  <si>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</si>
  <si>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</si>
  <si>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</si>
  <si>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</si>
  <si>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</si>
  <si>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</si>
  <si>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</si>
  <si>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</si>
  <si>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</si>
  <si>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</si>
  <si>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</si>
  <si>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</si>
  <si>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</si>
  <si>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</si>
  <si>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</si>
  <si>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</si>
  <si>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</si>
  <si>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</si>
  <si>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</si>
  <si>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</si>
  <si>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</si>
  <si>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</si>
  <si>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</si>
  <si>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</si>
  <si>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</si>
  <si>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</si>
  <si>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</si>
  <si>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</si>
  <si>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</si>
  <si>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</si>
  <si>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</si>
  <si>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</si>
  <si>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</si>
  <si>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</si>
  <si>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</si>
  <si>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</si>
  <si>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</si>
  <si>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</si>
  <si>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</si>
  <si>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</si>
  <si>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</si>
  <si>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</si>
  <si>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</si>
  <si>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</si>
  <si>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</si>
  <si>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</si>
  <si>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</si>
  <si>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</si>
  <si>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</si>
  <si>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</si>
  <si>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</si>
  <si>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</si>
  <si>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</si>
  <si>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</si>
  <si>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</si>
  <si>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</si>
  <si>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</si>
  <si>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</si>
  <si>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</si>
  <si>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</si>
  <si>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</si>
  <si>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</si>
  <si>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</si>
  <si>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</si>
  <si>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</si>
  <si>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</si>
  <si>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</si>
  <si>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</si>
  <si>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</si>
  <si>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</si>
  <si>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</si>
  <si>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</si>
  <si>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</si>
  <si>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</si>
  <si>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</si>
  <si>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</si>
  <si>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</si>
  <si>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</si>
  <si>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</si>
  <si>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</si>
  <si>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</si>
  <si>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</si>
  <si>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</si>
  <si>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</si>
  <si>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</si>
  <si>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</si>
  <si>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</si>
  <si>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</si>
  <si>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</si>
  <si>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</si>
  <si>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</si>
  <si>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</si>
  <si>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</si>
  <si>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</si>
  <si>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</si>
  <si>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</si>
  <si>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</si>
  <si>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</si>
  <si>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</si>
  <si>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</si>
  <si>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</si>
  <si>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</si>
  <si>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</si>
  <si>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</si>
  <si>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</si>
  <si>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</si>
  <si>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</si>
  <si>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</si>
  <si>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</si>
  <si>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</si>
  <si>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</si>
  <si>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</si>
  <si>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</si>
  <si>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</si>
  <si>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</si>
  <si>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</si>
  <si>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Недоимка по местным налогам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</si>
  <si>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</si>
  <si>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</si>
  <si>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</si>
  <si>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</si>
  <si>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</si>
  <si>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</si>
  <si>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</si>
  <si>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</si>
  <si>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</si>
  <si>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</si>
  <si>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</si>
  <si>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</si>
  <si>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</si>
  <si>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</si>
  <si>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</si>
  <si>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</si>
  <si>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</si>
  <si>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</si>
  <si>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</si>
  <si>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</si>
  <si>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</si>
  <si>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</si>
  <si>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</si>
  <si>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</si>
  <si>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</si>
  <si>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</si>
  <si>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</si>
  <si>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</si>
  <si>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Кредиторская задолженность на 01.04.2010</t>
  </si>
  <si>
    <t>Недоимка по местным налогам на 01.04.2010</t>
  </si>
  <si>
    <t xml:space="preserve"> Результаты оценки качества управления финансами и платежеспособности поселений Козловского  района   по состоянию на 01.04.2010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</si>
</sst>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0.045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0.615</c:v>
                </c:pt>
                <c:pt idx="1">
                  <c:v>0.114</c:v>
                </c:pt>
                <c:pt idx="2">
                  <c:v>0.404</c:v>
                </c:pt>
                <c:pt idx="3">
                  <c:v>0.377</c:v>
                </c:pt>
                <c:pt idx="4">
                  <c:v>0.186</c:v>
                </c:pt>
                <c:pt idx="5">
                  <c:v>0.74</c:v>
                </c:pt>
                <c:pt idx="6">
                  <c:v>1.113</c:v>
                </c:pt>
                <c:pt idx="7">
                  <c:v>0.255</c:v>
                </c:pt>
                <c:pt idx="8">
                  <c:v>0.644</c:v>
                </c:pt>
                <c:pt idx="9">
                  <c:v>0.498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1.032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0.314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</c:v>
                </c:pt>
                <c:pt idx="7">
                  <c:v>0</c:v>
                </c:pt>
                <c:pt idx="8">
                  <c:v>0.033</c:v>
                </c:pt>
                <c:pt idx="9">
                  <c:v>0.626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10.665</c:v>
                </c:pt>
                <c:pt idx="1">
                  <c:v>10.19</c:v>
                </c:pt>
                <c:pt idx="2">
                  <c:v>11.518</c:v>
                </c:pt>
                <c:pt idx="3">
                  <c:v>11.177</c:v>
                </c:pt>
                <c:pt idx="4">
                  <c:v>10.985999999999999</c:v>
                </c:pt>
                <c:pt idx="5">
                  <c:v>11.29</c:v>
                </c:pt>
                <c:pt idx="6">
                  <c:v>11.870000000000001</c:v>
                </c:pt>
                <c:pt idx="7">
                  <c:v>11.055</c:v>
                </c:pt>
                <c:pt idx="8">
                  <c:v>10.726999999999999</c:v>
                </c:pt>
                <c:pt idx="9">
                  <c:v>11.173999999999998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7167065"/>
        <c:axId val="20285858"/>
      </c:bar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7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" sqref="R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0.615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</v>
      </c>
      <c r="N6" s="194">
        <v>0.75</v>
      </c>
      <c r="O6" s="194">
        <v>0.75</v>
      </c>
      <c r="P6" s="194">
        <v>0.75</v>
      </c>
      <c r="Q6" s="194">
        <v>1.2</v>
      </c>
      <c r="R6" s="194">
        <v>0</v>
      </c>
      <c r="S6" s="194">
        <f aca="true" t="shared" si="0" ref="S6:S29">SUM(C6:R6)</f>
        <v>10.665</v>
      </c>
    </row>
    <row r="7" spans="1:19" ht="12.75">
      <c r="A7" s="192">
        <v>2</v>
      </c>
      <c r="B7" s="30" t="s">
        <v>173</v>
      </c>
      <c r="C7" s="193">
        <v>0</v>
      </c>
      <c r="D7" s="194">
        <v>0.026</v>
      </c>
      <c r="E7" s="194">
        <v>0.114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0</v>
      </c>
      <c r="S7" s="194">
        <f t="shared" si="0"/>
        <v>10.19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0.404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0.314</v>
      </c>
      <c r="S8" s="194">
        <f t="shared" si="0"/>
        <v>11.518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0.377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0.75</v>
      </c>
      <c r="O9" s="194">
        <v>0.75</v>
      </c>
      <c r="P9" s="194">
        <v>0.75</v>
      </c>
      <c r="Q9" s="194">
        <v>1.2</v>
      </c>
      <c r="R9" s="194">
        <v>0</v>
      </c>
      <c r="S9" s="194">
        <f t="shared" si="0"/>
        <v>11.177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0.186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0.75</v>
      </c>
      <c r="O10" s="194">
        <v>0.75</v>
      </c>
      <c r="P10" s="194">
        <v>0.75</v>
      </c>
      <c r="Q10" s="194">
        <v>1.2</v>
      </c>
      <c r="R10" s="194">
        <v>0</v>
      </c>
      <c r="S10" s="194">
        <f t="shared" si="0"/>
        <v>10.985999999999999</v>
      </c>
    </row>
    <row r="11" spans="1:19" ht="12.75">
      <c r="A11" s="192">
        <v>6</v>
      </c>
      <c r="B11" s="30" t="s">
        <v>178</v>
      </c>
      <c r="C11" s="193">
        <v>0</v>
      </c>
      <c r="D11" s="194">
        <v>0.5</v>
      </c>
      <c r="E11" s="194">
        <v>0.74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0</v>
      </c>
      <c r="S11" s="194">
        <f t="shared" si="0"/>
        <v>11.29</v>
      </c>
    </row>
    <row r="12" spans="1:19" ht="12.75">
      <c r="A12" s="192">
        <v>7</v>
      </c>
      <c r="B12" s="30" t="s">
        <v>195</v>
      </c>
      <c r="C12" s="193">
        <v>0.164</v>
      </c>
      <c r="D12" s="194">
        <v>0.045</v>
      </c>
      <c r="E12" s="194">
        <v>1.113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1.032</v>
      </c>
      <c r="R12" s="194">
        <v>0.666</v>
      </c>
      <c r="S12" s="194">
        <f t="shared" si="0"/>
        <v>11.870000000000001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0.255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0.75</v>
      </c>
      <c r="O13" s="194">
        <v>0.75</v>
      </c>
      <c r="P13" s="194">
        <v>0.75</v>
      </c>
      <c r="Q13" s="194">
        <v>1.2</v>
      </c>
      <c r="R13" s="194">
        <v>0</v>
      </c>
      <c r="S13" s="194">
        <f t="shared" si="0"/>
        <v>11.055</v>
      </c>
    </row>
    <row r="14" spans="1:19" ht="22.5">
      <c r="A14" s="192">
        <v>9</v>
      </c>
      <c r="B14" s="30" t="s">
        <v>196</v>
      </c>
      <c r="C14" s="193">
        <v>0</v>
      </c>
      <c r="D14" s="194">
        <v>0</v>
      </c>
      <c r="E14" s="194">
        <v>0.644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</v>
      </c>
      <c r="N14" s="194">
        <v>0.75</v>
      </c>
      <c r="O14" s="194">
        <v>0.75</v>
      </c>
      <c r="P14" s="194">
        <v>0.75</v>
      </c>
      <c r="Q14" s="194">
        <v>1.2</v>
      </c>
      <c r="R14" s="194">
        <v>0.033</v>
      </c>
      <c r="S14" s="194">
        <f t="shared" si="0"/>
        <v>10.726999999999999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0.498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0.626</v>
      </c>
      <c r="S15" s="194">
        <f t="shared" si="0"/>
        <v>11.173999999999998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4">
      <selection activeCell="D6" sqref="D6: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8" t="s">
        <v>3</v>
      </c>
      <c r="B3" s="196" t="s">
        <v>102</v>
      </c>
      <c r="C3" s="28" t="s">
        <v>123</v>
      </c>
      <c r="D3" s="36" t="s">
        <v>213</v>
      </c>
      <c r="E3" s="36" t="s">
        <v>206</v>
      </c>
      <c r="F3" s="36" t="s">
        <v>207</v>
      </c>
      <c r="G3" s="100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198"/>
      <c r="B4" s="19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3277.3</v>
      </c>
      <c r="E6" s="13">
        <v>45.6</v>
      </c>
      <c r="F6" s="54">
        <v>1010.1</v>
      </c>
      <c r="G6" s="13">
        <f>D6-E6-F6</f>
        <v>2221.6000000000004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1480.9</v>
      </c>
      <c r="E7" s="13">
        <v>45.6</v>
      </c>
      <c r="F7" s="54">
        <v>153.4</v>
      </c>
      <c r="G7" s="13">
        <f aca="true" t="shared" si="2" ref="G7:G23">D7-E7-F7</f>
        <v>1281.9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1747.1</v>
      </c>
      <c r="E8" s="13">
        <v>45.6</v>
      </c>
      <c r="F8" s="54">
        <v>181.8</v>
      </c>
      <c r="G8" s="13">
        <f t="shared" si="2"/>
        <v>1519.7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1963.4</v>
      </c>
      <c r="E9" s="13">
        <v>45.6</v>
      </c>
      <c r="F9" s="54">
        <v>193</v>
      </c>
      <c r="G9" s="13">
        <f t="shared" si="2"/>
        <v>1724.8000000000002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3519.9</v>
      </c>
      <c r="E10" s="13">
        <v>113.8</v>
      </c>
      <c r="F10" s="54">
        <v>443.3</v>
      </c>
      <c r="G10" s="13">
        <f t="shared" si="2"/>
        <v>2962.7999999999997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4342.2</v>
      </c>
      <c r="E11" s="13">
        <v>45.6</v>
      </c>
      <c r="F11" s="54">
        <v>2104.3</v>
      </c>
      <c r="G11" s="13">
        <f t="shared" si="2"/>
        <v>2192.2999999999993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15885</v>
      </c>
      <c r="E12" s="13">
        <v>969.9</v>
      </c>
      <c r="F12" s="54">
        <v>68.6</v>
      </c>
      <c r="G12" s="13">
        <f t="shared" si="2"/>
        <v>14846.5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2165.8</v>
      </c>
      <c r="E13" s="13">
        <v>45.6</v>
      </c>
      <c r="F13" s="54">
        <v>227</v>
      </c>
      <c r="G13" s="13">
        <f t="shared" si="2"/>
        <v>1893.2000000000003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4248.3</v>
      </c>
      <c r="E14" s="13">
        <v>113.8</v>
      </c>
      <c r="F14" s="54">
        <v>598.1</v>
      </c>
      <c r="G14" s="13">
        <f t="shared" si="2"/>
        <v>3536.4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2457.2</v>
      </c>
      <c r="E15" s="13">
        <v>787.9</v>
      </c>
      <c r="F15" s="54">
        <v>142.9</v>
      </c>
      <c r="G15" s="13">
        <f t="shared" si="2"/>
        <v>1526.3999999999996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6" t="s">
        <v>39</v>
      </c>
      <c r="B24" s="197"/>
      <c r="C24" s="19">
        <f>SUM(C6:C23)</f>
        <v>0</v>
      </c>
      <c r="D24" s="19">
        <f>SUM(D6:D23)</f>
        <v>41087.1</v>
      </c>
      <c r="E24" s="56">
        <f>SUM(E6:E23)</f>
        <v>2259</v>
      </c>
      <c r="F24" s="19">
        <f>SUM(F6:F23)</f>
        <v>5122.5</v>
      </c>
      <c r="G24" s="52">
        <f>SUM(G6:G23)</f>
        <v>33705.6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F11" sqref="F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8" t="s">
        <v>9</v>
      </c>
      <c r="B3" s="196" t="s">
        <v>102</v>
      </c>
      <c r="C3" s="28" t="s">
        <v>124</v>
      </c>
      <c r="D3" s="36" t="s">
        <v>216</v>
      </c>
      <c r="E3" s="36" t="s">
        <v>217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198"/>
      <c r="B4" s="19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53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54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54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54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54">
        <v>0</v>
      </c>
      <c r="F10" s="13">
        <f t="shared" si="1"/>
        <v>190.8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54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54">
        <v>100</v>
      </c>
      <c r="F12" s="13">
        <f t="shared" si="1"/>
        <v>9612.9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54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54">
        <v>18</v>
      </c>
      <c r="F14" s="13">
        <f t="shared" si="1"/>
        <v>2108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54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6" t="s">
        <v>39</v>
      </c>
      <c r="B30" s="197"/>
      <c r="C30" s="19">
        <f>SUM(C6:C29)</f>
        <v>0</v>
      </c>
      <c r="D30" s="19">
        <f>SUM(D6:D29)</f>
        <v>13507.1</v>
      </c>
      <c r="E30" s="19">
        <f>SUM(E6:E29)</f>
        <v>145</v>
      </c>
      <c r="F30" s="19">
        <f>SUM(F6:F29)</f>
        <v>13652.1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J4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8" t="s">
        <v>9</v>
      </c>
      <c r="B4" s="196" t="s">
        <v>102</v>
      </c>
      <c r="C4" s="5" t="s">
        <v>227</v>
      </c>
      <c r="D4" s="5" t="s">
        <v>228</v>
      </c>
      <c r="E4" s="36" t="s">
        <v>31</v>
      </c>
      <c r="F4" s="36" t="s">
        <v>208</v>
      </c>
      <c r="G4" s="36" t="s">
        <v>209</v>
      </c>
      <c r="H4" s="83" t="s">
        <v>135</v>
      </c>
      <c r="I4" s="36" t="s">
        <v>210</v>
      </c>
      <c r="J4" s="36" t="s">
        <v>211</v>
      </c>
      <c r="K4" s="5" t="s">
        <v>212</v>
      </c>
      <c r="L4" s="6" t="s">
        <v>136</v>
      </c>
      <c r="M4" s="36" t="s">
        <v>213</v>
      </c>
      <c r="N4" s="36" t="s">
        <v>214</v>
      </c>
      <c r="O4" s="36" t="s">
        <v>215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198"/>
      <c r="B5" s="19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3277.3</v>
      </c>
      <c r="G7" s="33">
        <v>1055.7</v>
      </c>
      <c r="H7" s="85">
        <f>F7-G7</f>
        <v>2221.6000000000004</v>
      </c>
      <c r="I7" s="48">
        <v>34.1</v>
      </c>
      <c r="J7" s="48">
        <v>2.2</v>
      </c>
      <c r="K7" s="33">
        <f>I7-J7</f>
        <v>31.900000000000002</v>
      </c>
      <c r="L7" s="12">
        <f aca="true" t="shared" si="0" ref="L7:L16">F7-G7-K7</f>
        <v>2189.7000000000003</v>
      </c>
      <c r="M7" s="54">
        <v>3277.3</v>
      </c>
      <c r="N7" s="13">
        <v>45.6</v>
      </c>
      <c r="O7" s="54">
        <v>1010.1</v>
      </c>
      <c r="P7" s="13">
        <f>M7-N7-O7</f>
        <v>2221.6000000000004</v>
      </c>
      <c r="Q7" s="17">
        <f>L7/P7*100</f>
        <v>98.56409794742528</v>
      </c>
      <c r="R7" s="1">
        <v>0</v>
      </c>
      <c r="S7" s="14">
        <v>0.75</v>
      </c>
      <c r="T7" s="14">
        <f aca="true" t="shared" si="1" ref="T7:T30">R7*S7</f>
        <v>0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1480.9</v>
      </c>
      <c r="G8" s="33">
        <v>199</v>
      </c>
      <c r="H8" s="85">
        <f aca="true" t="shared" si="3" ref="H8:H30">F8-G8</f>
        <v>1281.9</v>
      </c>
      <c r="I8" s="48">
        <v>75.1</v>
      </c>
      <c r="J8" s="48">
        <v>4.3</v>
      </c>
      <c r="K8" s="33">
        <f aca="true" t="shared" si="4" ref="K8:K30">I8-J8</f>
        <v>70.8</v>
      </c>
      <c r="L8" s="12">
        <f t="shared" si="0"/>
        <v>1211.1000000000001</v>
      </c>
      <c r="M8" s="54">
        <v>1480.9</v>
      </c>
      <c r="N8" s="13">
        <v>45.6</v>
      </c>
      <c r="O8" s="54">
        <v>153.4</v>
      </c>
      <c r="P8" s="13">
        <f aca="true" t="shared" si="5" ref="P8:P30">M8-N8-O8</f>
        <v>1281.9</v>
      </c>
      <c r="Q8" s="17">
        <f aca="true" t="shared" si="6" ref="Q8:Q30">L8/P8*100</f>
        <v>94.47694827989703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1747.1</v>
      </c>
      <c r="G9" s="33">
        <v>227.4</v>
      </c>
      <c r="H9" s="85">
        <f t="shared" si="3"/>
        <v>1519.6999999999998</v>
      </c>
      <c r="I9" s="48">
        <v>2.2</v>
      </c>
      <c r="J9" s="48">
        <v>2.2</v>
      </c>
      <c r="K9" s="33">
        <f t="shared" si="4"/>
        <v>0</v>
      </c>
      <c r="L9" s="12">
        <f t="shared" si="0"/>
        <v>1519.6999999999998</v>
      </c>
      <c r="M9" s="54">
        <v>1747.1</v>
      </c>
      <c r="N9" s="13">
        <v>45.6</v>
      </c>
      <c r="O9" s="54">
        <v>181.8</v>
      </c>
      <c r="P9" s="13">
        <f t="shared" si="5"/>
        <v>1519.7</v>
      </c>
      <c r="Q9" s="17">
        <f t="shared" si="6"/>
        <v>99.99999999999999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1963.4</v>
      </c>
      <c r="G10" s="33">
        <v>238.6</v>
      </c>
      <c r="H10" s="85">
        <f t="shared" si="3"/>
        <v>1724.8000000000002</v>
      </c>
      <c r="I10" s="48">
        <v>2.2</v>
      </c>
      <c r="J10" s="48">
        <v>2.2</v>
      </c>
      <c r="K10" s="33">
        <f t="shared" si="4"/>
        <v>0</v>
      </c>
      <c r="L10" s="12">
        <f t="shared" si="0"/>
        <v>1724.8000000000002</v>
      </c>
      <c r="M10" s="54">
        <v>1963.4</v>
      </c>
      <c r="N10" s="13">
        <v>45.6</v>
      </c>
      <c r="O10" s="54">
        <v>193</v>
      </c>
      <c r="P10" s="13">
        <f t="shared" si="5"/>
        <v>1724.8000000000002</v>
      </c>
      <c r="Q10" s="17">
        <f t="shared" si="6"/>
        <v>100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3519.9</v>
      </c>
      <c r="G11" s="33">
        <v>557.1</v>
      </c>
      <c r="H11" s="85">
        <f t="shared" si="3"/>
        <v>2962.8</v>
      </c>
      <c r="I11" s="48">
        <v>4.3</v>
      </c>
      <c r="J11" s="48">
        <v>4.3</v>
      </c>
      <c r="K11" s="33">
        <f t="shared" si="4"/>
        <v>0</v>
      </c>
      <c r="L11" s="12">
        <f t="shared" si="0"/>
        <v>2962.8</v>
      </c>
      <c r="M11" s="54">
        <v>3519.9</v>
      </c>
      <c r="N11" s="13">
        <v>113.8</v>
      </c>
      <c r="O11" s="54">
        <v>443.3</v>
      </c>
      <c r="P11" s="13">
        <f t="shared" si="5"/>
        <v>2962.7999999999997</v>
      </c>
      <c r="Q11" s="17">
        <f t="shared" si="6"/>
        <v>100.00000000000003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4342.2</v>
      </c>
      <c r="G12" s="33">
        <v>2149.9</v>
      </c>
      <c r="H12" s="85">
        <f t="shared" si="3"/>
        <v>2192.2999999999997</v>
      </c>
      <c r="I12" s="48">
        <v>2698.4</v>
      </c>
      <c r="J12" s="48">
        <v>1948.4</v>
      </c>
      <c r="K12" s="33">
        <f t="shared" si="4"/>
        <v>750</v>
      </c>
      <c r="L12" s="12">
        <f t="shared" si="0"/>
        <v>1442.2999999999997</v>
      </c>
      <c r="M12" s="54">
        <v>4342.2</v>
      </c>
      <c r="N12" s="13">
        <v>45.6</v>
      </c>
      <c r="O12" s="54">
        <v>2104.3</v>
      </c>
      <c r="P12" s="13">
        <f t="shared" si="5"/>
        <v>2192.2999999999993</v>
      </c>
      <c r="Q12" s="17">
        <f t="shared" si="6"/>
        <v>65.7893536468549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15985</v>
      </c>
      <c r="G13" s="33">
        <v>1038.5</v>
      </c>
      <c r="H13" s="85">
        <f t="shared" si="3"/>
        <v>14946.5</v>
      </c>
      <c r="I13" s="48">
        <v>1626.7</v>
      </c>
      <c r="J13" s="48">
        <v>746.7</v>
      </c>
      <c r="K13" s="33">
        <f t="shared" si="4"/>
        <v>880</v>
      </c>
      <c r="L13" s="12">
        <f t="shared" si="0"/>
        <v>14066.5</v>
      </c>
      <c r="M13" s="54">
        <v>15885</v>
      </c>
      <c r="N13" s="13">
        <v>969.9</v>
      </c>
      <c r="O13" s="54">
        <v>68.6</v>
      </c>
      <c r="P13" s="13">
        <f t="shared" si="5"/>
        <v>14846.5</v>
      </c>
      <c r="Q13" s="17">
        <f t="shared" si="6"/>
        <v>94.74623648671404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2165.8</v>
      </c>
      <c r="G14" s="33">
        <v>272.6</v>
      </c>
      <c r="H14" s="85">
        <f t="shared" si="3"/>
        <v>1893.2000000000003</v>
      </c>
      <c r="I14" s="48">
        <v>2.2</v>
      </c>
      <c r="J14" s="48">
        <v>2.2</v>
      </c>
      <c r="K14" s="33">
        <f t="shared" si="4"/>
        <v>0</v>
      </c>
      <c r="L14" s="12">
        <f t="shared" si="0"/>
        <v>1893.2000000000003</v>
      </c>
      <c r="M14" s="54">
        <v>2165.8</v>
      </c>
      <c r="N14" s="13">
        <v>45.6</v>
      </c>
      <c r="O14" s="54">
        <v>227</v>
      </c>
      <c r="P14" s="13">
        <f t="shared" si="5"/>
        <v>1893.2000000000003</v>
      </c>
      <c r="Q14" s="17">
        <f t="shared" si="6"/>
        <v>100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4248.3</v>
      </c>
      <c r="G15" s="33">
        <v>711.9</v>
      </c>
      <c r="H15" s="85">
        <f t="shared" si="3"/>
        <v>3536.4</v>
      </c>
      <c r="I15" s="48">
        <v>36.3</v>
      </c>
      <c r="J15" s="48">
        <v>4.3</v>
      </c>
      <c r="K15" s="33">
        <f t="shared" si="4"/>
        <v>31.999999999999996</v>
      </c>
      <c r="L15" s="12">
        <f t="shared" si="0"/>
        <v>3504.4</v>
      </c>
      <c r="M15" s="54">
        <v>4248.3</v>
      </c>
      <c r="N15" s="13">
        <v>113.8</v>
      </c>
      <c r="O15" s="54">
        <v>598.1</v>
      </c>
      <c r="P15" s="13">
        <f t="shared" si="5"/>
        <v>3536.4</v>
      </c>
      <c r="Q15" s="17">
        <f t="shared" si="6"/>
        <v>99.09512498586133</v>
      </c>
      <c r="R15" s="1">
        <v>0</v>
      </c>
      <c r="S15" s="14">
        <v>0.75</v>
      </c>
      <c r="T15" s="14">
        <f t="shared" si="1"/>
        <v>0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2457.2</v>
      </c>
      <c r="G16" s="33">
        <v>930.8</v>
      </c>
      <c r="H16" s="85">
        <f t="shared" si="3"/>
        <v>1526.3999999999999</v>
      </c>
      <c r="I16" s="48">
        <v>771.6</v>
      </c>
      <c r="J16" s="48">
        <v>746.6</v>
      </c>
      <c r="K16" s="33">
        <f t="shared" si="4"/>
        <v>25</v>
      </c>
      <c r="L16" s="12">
        <f t="shared" si="0"/>
        <v>1501.3999999999999</v>
      </c>
      <c r="M16" s="54">
        <v>2457.2</v>
      </c>
      <c r="N16" s="13">
        <v>787.9</v>
      </c>
      <c r="O16" s="54">
        <v>142.9</v>
      </c>
      <c r="P16" s="13">
        <f t="shared" si="5"/>
        <v>1526.3999999999996</v>
      </c>
      <c r="Q16" s="17">
        <f t="shared" si="6"/>
        <v>98.36215932914047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6" t="s">
        <v>39</v>
      </c>
      <c r="B31" s="19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41187.1</v>
      </c>
      <c r="G31" s="30">
        <f t="shared" si="8"/>
        <v>7381.500000000001</v>
      </c>
      <c r="H31" s="86">
        <f t="shared" si="8"/>
        <v>33805.6</v>
      </c>
      <c r="I31" s="30">
        <f t="shared" si="8"/>
        <v>5253.1</v>
      </c>
      <c r="J31" s="30">
        <f t="shared" si="8"/>
        <v>3463.4</v>
      </c>
      <c r="K31" s="30">
        <f t="shared" si="8"/>
        <v>1789.7</v>
      </c>
      <c r="L31" s="19">
        <f t="shared" si="8"/>
        <v>32015.900000000005</v>
      </c>
      <c r="M31" s="19">
        <f t="shared" si="8"/>
        <v>41087.1</v>
      </c>
      <c r="N31" s="56">
        <f t="shared" si="8"/>
        <v>2259</v>
      </c>
      <c r="O31" s="19">
        <f t="shared" si="8"/>
        <v>5122.5</v>
      </c>
      <c r="P31" s="52">
        <f t="shared" si="8"/>
        <v>33705.6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H19" sqref="H1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8" t="s">
        <v>13</v>
      </c>
      <c r="B3" s="196" t="s">
        <v>102</v>
      </c>
      <c r="C3" s="28" t="s">
        <v>138</v>
      </c>
      <c r="D3" s="27"/>
      <c r="E3" s="27"/>
      <c r="F3" s="36" t="s">
        <v>219</v>
      </c>
      <c r="G3" s="36" t="s">
        <v>220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13">
        <v>650</v>
      </c>
      <c r="G6" s="53">
        <v>3</v>
      </c>
      <c r="H6" s="13">
        <f>F6+G6</f>
        <v>653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54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54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13">
        <v>255.2</v>
      </c>
      <c r="G9" s="54">
        <v>15</v>
      </c>
      <c r="H9" s="13">
        <f t="shared" si="1"/>
        <v>270.2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13">
        <v>190.8</v>
      </c>
      <c r="G10" s="54">
        <v>0</v>
      </c>
      <c r="H10" s="13">
        <f t="shared" si="1"/>
        <v>190.8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54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-100</v>
      </c>
      <c r="D12" s="13"/>
      <c r="E12" s="13"/>
      <c r="F12" s="13">
        <v>9512.9</v>
      </c>
      <c r="G12" s="54">
        <v>100</v>
      </c>
      <c r="H12" s="13">
        <f t="shared" si="1"/>
        <v>9612.9</v>
      </c>
      <c r="I12" s="17">
        <f t="shared" si="2"/>
        <v>-1.0402688054593308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13">
        <v>157.7</v>
      </c>
      <c r="G13" s="54">
        <v>0</v>
      </c>
      <c r="H13" s="13">
        <f t="shared" si="1"/>
        <v>157.7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13">
        <v>2090</v>
      </c>
      <c r="G14" s="54">
        <v>18</v>
      </c>
      <c r="H14" s="13">
        <f t="shared" si="1"/>
        <v>2108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54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6" t="s">
        <v>39</v>
      </c>
      <c r="B30" s="197"/>
      <c r="C30" s="19">
        <f aca="true" t="shared" si="3" ref="C30:H30">SUM(C6:C29)</f>
        <v>-100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52">
        <f t="shared" si="3"/>
        <v>13652.1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196" t="s">
        <v>102</v>
      </c>
      <c r="C3" s="68" t="s">
        <v>36</v>
      </c>
      <c r="D3" s="69"/>
      <c r="E3" s="69"/>
      <c r="F3" s="57" t="s">
        <v>216</v>
      </c>
      <c r="G3" s="57" t="s">
        <v>220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19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53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54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54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54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54">
        <v>0</v>
      </c>
      <c r="H10" s="33">
        <f t="shared" si="1"/>
        <v>190.8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54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54">
        <v>100</v>
      </c>
      <c r="H12" s="33">
        <f t="shared" si="1"/>
        <v>9612.9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54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54">
        <v>18</v>
      </c>
      <c r="H14" s="33">
        <f t="shared" si="1"/>
        <v>2108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54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19">
        <f t="shared" si="3"/>
        <v>13652.1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5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8" t="s">
        <v>14</v>
      </c>
      <c r="B3" s="196" t="s">
        <v>102</v>
      </c>
      <c r="C3" s="6" t="s">
        <v>140</v>
      </c>
      <c r="D3" s="27"/>
      <c r="E3" s="27"/>
      <c r="F3" s="36" t="s">
        <v>208</v>
      </c>
      <c r="G3" s="36" t="s">
        <v>225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3277.3</v>
      </c>
      <c r="G6" s="33">
        <v>1055.7</v>
      </c>
      <c r="H6" s="33">
        <f>F6-G6</f>
        <v>2221.6000000000004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1480.9</v>
      </c>
      <c r="G7" s="33">
        <v>199</v>
      </c>
      <c r="H7" s="33">
        <f aca="true" t="shared" si="1" ref="H7:H19">F7-G7</f>
        <v>1281.9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1747.1</v>
      </c>
      <c r="G8" s="33">
        <v>227.4</v>
      </c>
      <c r="H8" s="33">
        <f t="shared" si="1"/>
        <v>1519.6999999999998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1963.4</v>
      </c>
      <c r="G9" s="33">
        <v>238.6</v>
      </c>
      <c r="H9" s="33">
        <f t="shared" si="1"/>
        <v>1724.8000000000002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3519.9</v>
      </c>
      <c r="G10" s="33">
        <v>557.1</v>
      </c>
      <c r="H10" s="33">
        <f t="shared" si="1"/>
        <v>2962.8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4342.2</v>
      </c>
      <c r="G11" s="33">
        <v>2149.9</v>
      </c>
      <c r="H11" s="33">
        <f t="shared" si="1"/>
        <v>2192.2999999999997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15985</v>
      </c>
      <c r="G12" s="33">
        <v>1038.5</v>
      </c>
      <c r="H12" s="33">
        <f t="shared" si="1"/>
        <v>14946.5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2165.8</v>
      </c>
      <c r="G13" s="33">
        <v>272.6</v>
      </c>
      <c r="H13" s="33">
        <f t="shared" si="1"/>
        <v>1893.2000000000003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4248.3</v>
      </c>
      <c r="G14" s="33">
        <v>711.9</v>
      </c>
      <c r="H14" s="33">
        <f t="shared" si="1"/>
        <v>3536.4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2457.2</v>
      </c>
      <c r="G15" s="33">
        <v>930.8</v>
      </c>
      <c r="H15" s="33">
        <f t="shared" si="1"/>
        <v>1526.3999999999999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6" t="s">
        <v>39</v>
      </c>
      <c r="B20" s="197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41187.1</v>
      </c>
      <c r="G20" s="30">
        <f t="shared" si="3"/>
        <v>7381.500000000001</v>
      </c>
      <c r="H20" s="19">
        <f t="shared" si="3"/>
        <v>33805.6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I1">
      <selection activeCell="O6" sqref="O6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8" t="s">
        <v>3</v>
      </c>
      <c r="B3" s="196" t="s">
        <v>102</v>
      </c>
      <c r="C3" s="36" t="s">
        <v>221</v>
      </c>
      <c r="D3" s="36" t="s">
        <v>222</v>
      </c>
      <c r="E3" s="36" t="s">
        <v>223</v>
      </c>
      <c r="F3" s="29" t="s">
        <v>1</v>
      </c>
      <c r="G3" s="27"/>
      <c r="H3" s="27"/>
      <c r="I3" s="5" t="s">
        <v>227</v>
      </c>
      <c r="J3" s="5" t="s">
        <v>228</v>
      </c>
      <c r="K3" s="36" t="s">
        <v>31</v>
      </c>
      <c r="L3" s="36" t="s">
        <v>208</v>
      </c>
      <c r="M3" s="36" t="s">
        <v>224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198"/>
      <c r="B4" s="19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3277.3</v>
      </c>
      <c r="D6" s="13">
        <v>45.6</v>
      </c>
      <c r="E6" s="54">
        <v>1010.1</v>
      </c>
      <c r="F6" s="53">
        <f>C6-D6-E6</f>
        <v>2221.6000000000004</v>
      </c>
      <c r="G6" s="13"/>
      <c r="H6" s="13"/>
      <c r="I6" s="61">
        <v>0</v>
      </c>
      <c r="J6" s="61">
        <v>0</v>
      </c>
      <c r="K6" s="33">
        <f>J6-I6</f>
        <v>0</v>
      </c>
      <c r="L6" s="33">
        <v>3277.3</v>
      </c>
      <c r="M6" s="33">
        <v>1055.7</v>
      </c>
      <c r="N6" s="33">
        <f>L6-M6</f>
        <v>2221.6000000000004</v>
      </c>
      <c r="O6" s="17">
        <f>(F6-N6)/F6*100</f>
        <v>0</v>
      </c>
      <c r="P6" s="80">
        <v>1</v>
      </c>
      <c r="Q6" s="14">
        <v>1.2</v>
      </c>
      <c r="R6" s="14">
        <f aca="true" t="shared" si="0" ref="R6:R29">P6*Q6</f>
        <v>1.2</v>
      </c>
    </row>
    <row r="7" spans="1:18" ht="22.5">
      <c r="A7" s="11">
        <v>2</v>
      </c>
      <c r="B7" s="16" t="s">
        <v>173</v>
      </c>
      <c r="C7" s="54">
        <v>1480.9</v>
      </c>
      <c r="D7" s="13">
        <v>45.6</v>
      </c>
      <c r="E7" s="54">
        <v>153.4</v>
      </c>
      <c r="F7" s="54">
        <f aca="true" t="shared" si="1" ref="F7:F29">C7-D7-E7</f>
        <v>1281.9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1480.9</v>
      </c>
      <c r="M7" s="33">
        <v>199</v>
      </c>
      <c r="N7" s="33">
        <f aca="true" t="shared" si="3" ref="N7:N29">L7-M7</f>
        <v>1281.9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1747.1</v>
      </c>
      <c r="D8" s="13">
        <v>45.6</v>
      </c>
      <c r="E8" s="54">
        <v>181.8</v>
      </c>
      <c r="F8" s="54">
        <f t="shared" si="1"/>
        <v>1519.7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1747.1</v>
      </c>
      <c r="M8" s="33">
        <v>227.4</v>
      </c>
      <c r="N8" s="33">
        <f t="shared" si="3"/>
        <v>1519.6999999999998</v>
      </c>
      <c r="O8" s="17">
        <f t="shared" si="4"/>
        <v>1.4961747413517934E-14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1963.4</v>
      </c>
      <c r="D9" s="13">
        <v>45.6</v>
      </c>
      <c r="E9" s="54">
        <v>193</v>
      </c>
      <c r="F9" s="54">
        <f t="shared" si="1"/>
        <v>1724.8000000000002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1963.4</v>
      </c>
      <c r="M9" s="33">
        <v>238.6</v>
      </c>
      <c r="N9" s="33">
        <f t="shared" si="3"/>
        <v>1724.8000000000002</v>
      </c>
      <c r="O9" s="17">
        <f t="shared" si="4"/>
        <v>0</v>
      </c>
      <c r="P9" s="80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177</v>
      </c>
      <c r="C10" s="54">
        <v>3519.9</v>
      </c>
      <c r="D10" s="13">
        <v>113.8</v>
      </c>
      <c r="E10" s="54">
        <v>443.3</v>
      </c>
      <c r="F10" s="54">
        <f t="shared" si="1"/>
        <v>2962.7999999999997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3519.9</v>
      </c>
      <c r="M10" s="33">
        <v>557.1</v>
      </c>
      <c r="N10" s="33">
        <f t="shared" si="3"/>
        <v>2962.8</v>
      </c>
      <c r="O10" s="17">
        <f t="shared" si="4"/>
        <v>-1.5348567263617664E-14</v>
      </c>
      <c r="P10" s="80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178</v>
      </c>
      <c r="C11" s="54">
        <v>4342.2</v>
      </c>
      <c r="D11" s="13">
        <v>45.6</v>
      </c>
      <c r="E11" s="54">
        <v>2104.3</v>
      </c>
      <c r="F11" s="54">
        <f t="shared" si="1"/>
        <v>2192.2999999999993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4342.2</v>
      </c>
      <c r="M11" s="33">
        <v>2149.9</v>
      </c>
      <c r="N11" s="33">
        <f t="shared" si="3"/>
        <v>2192.2999999999997</v>
      </c>
      <c r="O11" s="17">
        <f t="shared" si="4"/>
        <v>-2.074293440160855E-14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15885</v>
      </c>
      <c r="D12" s="13">
        <v>969.9</v>
      </c>
      <c r="E12" s="54">
        <v>68.6</v>
      </c>
      <c r="F12" s="54">
        <f t="shared" si="1"/>
        <v>14846.5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15985</v>
      </c>
      <c r="M12" s="33">
        <v>1038.5</v>
      </c>
      <c r="N12" s="33">
        <f t="shared" si="3"/>
        <v>14946.5</v>
      </c>
      <c r="O12" s="17">
        <f t="shared" si="4"/>
        <v>-0.6735594247802512</v>
      </c>
      <c r="P12" s="80">
        <v>0.86</v>
      </c>
      <c r="Q12" s="14">
        <v>1.2</v>
      </c>
      <c r="R12" s="14">
        <f t="shared" si="0"/>
        <v>1.032</v>
      </c>
    </row>
    <row r="13" spans="1:18" ht="22.5">
      <c r="A13" s="11">
        <v>8</v>
      </c>
      <c r="B13" s="16" t="s">
        <v>180</v>
      </c>
      <c r="C13" s="54">
        <v>2165.8</v>
      </c>
      <c r="D13" s="13">
        <v>45.6</v>
      </c>
      <c r="E13" s="54">
        <v>227</v>
      </c>
      <c r="F13" s="54">
        <f t="shared" si="1"/>
        <v>1893.2000000000003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2165.8</v>
      </c>
      <c r="M13" s="33">
        <v>272.6</v>
      </c>
      <c r="N13" s="33">
        <f t="shared" si="3"/>
        <v>1893.2000000000003</v>
      </c>
      <c r="O13" s="17">
        <f t="shared" si="4"/>
        <v>0</v>
      </c>
      <c r="P13" s="80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181</v>
      </c>
      <c r="C14" s="54">
        <v>4248.3</v>
      </c>
      <c r="D14" s="13">
        <v>113.8</v>
      </c>
      <c r="E14" s="54">
        <v>598.1</v>
      </c>
      <c r="F14" s="54">
        <f t="shared" si="1"/>
        <v>3536.4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4248.3</v>
      </c>
      <c r="M14" s="33">
        <v>711.9</v>
      </c>
      <c r="N14" s="33">
        <f t="shared" si="3"/>
        <v>3536.4</v>
      </c>
      <c r="O14" s="17">
        <f t="shared" si="4"/>
        <v>0</v>
      </c>
      <c r="P14" s="80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182</v>
      </c>
      <c r="C15" s="54">
        <v>2457.2</v>
      </c>
      <c r="D15" s="13">
        <v>787.9</v>
      </c>
      <c r="E15" s="54">
        <v>142.9</v>
      </c>
      <c r="F15" s="54">
        <f t="shared" si="1"/>
        <v>1526.3999999999996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2457.2</v>
      </c>
      <c r="M15" s="33">
        <v>930.8</v>
      </c>
      <c r="N15" s="33">
        <f t="shared" si="3"/>
        <v>1526.3999999999999</v>
      </c>
      <c r="O15" s="17">
        <f t="shared" si="4"/>
        <v>-1.4896074124949693E-14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6" t="s">
        <v>39</v>
      </c>
      <c r="B30" s="197"/>
      <c r="C30" s="19">
        <f aca="true" t="shared" si="5" ref="C30:N30">SUM(C6:C29)</f>
        <v>41087.1</v>
      </c>
      <c r="D30" s="56">
        <f t="shared" si="5"/>
        <v>2259</v>
      </c>
      <c r="E30" s="19">
        <f t="shared" si="5"/>
        <v>5122.5</v>
      </c>
      <c r="F30" s="19">
        <f t="shared" si="5"/>
        <v>33705.6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41187.1</v>
      </c>
      <c r="M30" s="30">
        <f t="shared" si="5"/>
        <v>7381.500000000001</v>
      </c>
      <c r="N30" s="19">
        <f t="shared" si="5"/>
        <v>33805.6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F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8" t="s">
        <v>20</v>
      </c>
      <c r="B3" s="196" t="s">
        <v>102</v>
      </c>
      <c r="C3" s="34" t="s">
        <v>51</v>
      </c>
      <c r="D3" s="34" t="s">
        <v>199</v>
      </c>
      <c r="E3" s="34" t="s">
        <v>229</v>
      </c>
      <c r="F3" s="34" t="s">
        <v>49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19</v>
      </c>
      <c r="L3" s="6" t="s">
        <v>6</v>
      </c>
    </row>
    <row r="4" spans="1:12" s="10" customFormat="1" ht="42.75" customHeight="1">
      <c r="A4" s="198"/>
      <c r="B4" s="196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45</v>
      </c>
      <c r="E6" s="16">
        <v>69</v>
      </c>
      <c r="F6" s="97">
        <f>E6-D6</f>
        <v>24</v>
      </c>
      <c r="G6" s="12">
        <v>0</v>
      </c>
      <c r="H6" s="13">
        <v>287</v>
      </c>
      <c r="I6" s="81">
        <f>F6/H6*100</f>
        <v>8.362369337979095</v>
      </c>
      <c r="J6" s="15">
        <v>0</v>
      </c>
      <c r="K6" s="14">
        <v>1</v>
      </c>
      <c r="L6" s="14">
        <f aca="true" t="shared" si="0" ref="L6:L21">J6*K6</f>
        <v>0</v>
      </c>
    </row>
    <row r="7" spans="1:12" ht="22.5">
      <c r="A7" s="11">
        <v>2</v>
      </c>
      <c r="B7" s="16" t="s">
        <v>173</v>
      </c>
      <c r="C7" s="16">
        <v>468</v>
      </c>
      <c r="D7" s="16">
        <v>41</v>
      </c>
      <c r="E7" s="16">
        <v>63</v>
      </c>
      <c r="F7" s="48">
        <f aca="true" t="shared" si="1" ref="F7:F21">E7-D7</f>
        <v>22</v>
      </c>
      <c r="G7" s="12">
        <v>75</v>
      </c>
      <c r="H7" s="13">
        <v>96</v>
      </c>
      <c r="I7" s="81">
        <f aca="true" t="shared" si="2" ref="I7:I21">F7/H7*100</f>
        <v>22.916666666666664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36</v>
      </c>
      <c r="E8" s="16">
        <v>41</v>
      </c>
      <c r="F8" s="48">
        <f t="shared" si="1"/>
        <v>5</v>
      </c>
      <c r="G8" s="12">
        <v>1.3</v>
      </c>
      <c r="H8" s="13">
        <v>145.7</v>
      </c>
      <c r="I8" s="81">
        <f t="shared" si="2"/>
        <v>3.431708991077557</v>
      </c>
      <c r="J8" s="15">
        <v>0.314</v>
      </c>
      <c r="K8" s="14">
        <v>1</v>
      </c>
      <c r="L8" s="14">
        <f t="shared" si="0"/>
        <v>0.314</v>
      </c>
    </row>
    <row r="9" spans="1:12" ht="22.5">
      <c r="A9" s="11">
        <v>4</v>
      </c>
      <c r="B9" s="16" t="s">
        <v>176</v>
      </c>
      <c r="C9" s="16">
        <v>809</v>
      </c>
      <c r="D9" s="16">
        <v>55</v>
      </c>
      <c r="E9" s="16">
        <v>75</v>
      </c>
      <c r="F9" s="48">
        <f t="shared" si="1"/>
        <v>20</v>
      </c>
      <c r="G9" s="12">
        <v>-214</v>
      </c>
      <c r="H9" s="13">
        <v>255.2</v>
      </c>
      <c r="I9" s="81">
        <f t="shared" si="2"/>
        <v>7.836990595611286</v>
      </c>
      <c r="J9" s="15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6">
        <v>903</v>
      </c>
      <c r="D10" s="16">
        <v>19</v>
      </c>
      <c r="E10" s="16">
        <v>32</v>
      </c>
      <c r="F10" s="48">
        <f t="shared" si="1"/>
        <v>13</v>
      </c>
      <c r="G10" s="12">
        <v>0</v>
      </c>
      <c r="H10" s="13">
        <v>190.8</v>
      </c>
      <c r="I10" s="81">
        <f t="shared" si="2"/>
        <v>6.813417190775681</v>
      </c>
      <c r="J10" s="15">
        <v>0</v>
      </c>
      <c r="K10" s="14">
        <v>1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6">
        <v>1688</v>
      </c>
      <c r="D11" s="16">
        <v>35</v>
      </c>
      <c r="E11" s="16">
        <v>51</v>
      </c>
      <c r="F11" s="48">
        <f t="shared" si="1"/>
        <v>16</v>
      </c>
      <c r="G11" s="12">
        <v>-101</v>
      </c>
      <c r="H11" s="13">
        <v>194.8</v>
      </c>
      <c r="I11" s="81">
        <f t="shared" si="2"/>
        <v>8.213552361396303</v>
      </c>
      <c r="J11" s="15">
        <v>0</v>
      </c>
      <c r="K11" s="14">
        <v>1</v>
      </c>
      <c r="L11" s="14">
        <f t="shared" si="0"/>
        <v>0</v>
      </c>
    </row>
    <row r="12" spans="1:12" ht="22.5">
      <c r="A12" s="11">
        <v>7</v>
      </c>
      <c r="B12" s="16" t="s">
        <v>179</v>
      </c>
      <c r="C12" s="16">
        <v>1230</v>
      </c>
      <c r="D12" s="16">
        <v>569</v>
      </c>
      <c r="E12" s="16">
        <v>717</v>
      </c>
      <c r="F12" s="48">
        <f t="shared" si="1"/>
        <v>148</v>
      </c>
      <c r="G12" s="12">
        <v>-85</v>
      </c>
      <c r="H12" s="13">
        <v>8859</v>
      </c>
      <c r="I12" s="81">
        <f t="shared" si="2"/>
        <v>1.6706174511795915</v>
      </c>
      <c r="J12" s="15">
        <v>0.666</v>
      </c>
      <c r="K12" s="14">
        <v>1</v>
      </c>
      <c r="L12" s="14">
        <f t="shared" si="0"/>
        <v>0.666</v>
      </c>
    </row>
    <row r="13" spans="1:12" ht="22.5">
      <c r="A13" s="11">
        <v>8</v>
      </c>
      <c r="B13" s="16" t="s">
        <v>180</v>
      </c>
      <c r="C13" s="16">
        <v>21</v>
      </c>
      <c r="D13" s="16">
        <v>41</v>
      </c>
      <c r="E13" s="16">
        <v>59</v>
      </c>
      <c r="F13" s="48">
        <f t="shared" si="1"/>
        <v>18</v>
      </c>
      <c r="G13" s="12">
        <v>0</v>
      </c>
      <c r="H13" s="13">
        <v>157.7</v>
      </c>
      <c r="I13" s="81">
        <f t="shared" si="2"/>
        <v>11.4140773620799</v>
      </c>
      <c r="J13" s="15">
        <v>0</v>
      </c>
      <c r="K13" s="14">
        <v>1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6">
        <v>919</v>
      </c>
      <c r="D14" s="16">
        <v>95</v>
      </c>
      <c r="E14" s="16">
        <v>149</v>
      </c>
      <c r="F14" s="48">
        <f t="shared" si="1"/>
        <v>54</v>
      </c>
      <c r="G14" s="12">
        <v>-138</v>
      </c>
      <c r="H14" s="13">
        <v>1117</v>
      </c>
      <c r="I14" s="81">
        <f t="shared" si="2"/>
        <v>4.834377797672337</v>
      </c>
      <c r="J14" s="15">
        <v>0.033</v>
      </c>
      <c r="K14" s="14">
        <v>1</v>
      </c>
      <c r="L14" s="14">
        <f t="shared" si="0"/>
        <v>0.033</v>
      </c>
    </row>
    <row r="15" spans="1:12" ht="22.5">
      <c r="A15" s="11">
        <v>10</v>
      </c>
      <c r="B15" s="16" t="s">
        <v>182</v>
      </c>
      <c r="C15" s="16">
        <v>319</v>
      </c>
      <c r="D15" s="16">
        <v>2</v>
      </c>
      <c r="E15" s="16">
        <v>6</v>
      </c>
      <c r="F15" s="48">
        <f t="shared" si="1"/>
        <v>4</v>
      </c>
      <c r="G15" s="12">
        <v>-62</v>
      </c>
      <c r="H15" s="13">
        <v>214</v>
      </c>
      <c r="I15" s="81">
        <f t="shared" si="2"/>
        <v>1.8691588785046727</v>
      </c>
      <c r="J15" s="15">
        <v>0.626</v>
      </c>
      <c r="K15" s="14">
        <v>1</v>
      </c>
      <c r="L15" s="14">
        <f t="shared" si="0"/>
        <v>0.626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226</v>
      </c>
      <c r="E18" s="16"/>
      <c r="F18" s="48" t="e">
        <f t="shared" si="1"/>
        <v>#VALUE!</v>
      </c>
      <c r="G18" s="12">
        <v>0</v>
      </c>
      <c r="H18" s="13"/>
      <c r="I18" s="81" t="e">
        <f t="shared" si="2"/>
        <v>#VALUE!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6" t="s">
        <v>39</v>
      </c>
      <c r="B22" s="197"/>
      <c r="C22" s="19">
        <f aca="true" t="shared" si="3" ref="C22:H22">SUM(C6:C21)</f>
        <v>13193</v>
      </c>
      <c r="D22" s="19">
        <f t="shared" si="3"/>
        <v>938</v>
      </c>
      <c r="E22" s="19">
        <f t="shared" si="3"/>
        <v>1262</v>
      </c>
      <c r="F22" s="19" t="e">
        <f t="shared" si="3"/>
        <v>#VALUE!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8" t="s">
        <v>3</v>
      </c>
      <c r="B4" s="199" t="s">
        <v>102</v>
      </c>
      <c r="C4" s="199" t="s">
        <v>103</v>
      </c>
      <c r="D4" s="199" t="s">
        <v>200</v>
      </c>
      <c r="E4" s="199" t="s">
        <v>201</v>
      </c>
      <c r="F4" s="199" t="s">
        <v>104</v>
      </c>
      <c r="G4" s="199" t="s">
        <v>99</v>
      </c>
      <c r="H4" s="199" t="s">
        <v>100</v>
      </c>
      <c r="I4" s="199" t="s">
        <v>5</v>
      </c>
      <c r="J4" s="203" t="s">
        <v>6</v>
      </c>
    </row>
    <row r="5" spans="1:10" ht="116.25" customHeight="1">
      <c r="A5" s="198"/>
      <c r="B5" s="200"/>
      <c r="C5" s="201"/>
      <c r="D5" s="201"/>
      <c r="E5" s="201"/>
      <c r="F5" s="201"/>
      <c r="G5" s="201"/>
      <c r="H5" s="200"/>
      <c r="I5" s="200"/>
      <c r="J5" s="204"/>
    </row>
    <row r="6" spans="1:10" s="10" customFormat="1" ht="51" customHeight="1">
      <c r="A6" s="19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0</v>
      </c>
      <c r="F12" s="13">
        <f t="shared" si="2"/>
        <v>190.8</v>
      </c>
      <c r="G12" s="17">
        <f t="shared" si="0"/>
        <v>93.55078587121851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100</v>
      </c>
      <c r="F14" s="13">
        <f t="shared" si="2"/>
        <v>9612.9</v>
      </c>
      <c r="G14" s="17">
        <f t="shared" si="0"/>
        <v>35.23264745118648</v>
      </c>
      <c r="H14" s="15">
        <v>0.137</v>
      </c>
      <c r="I14" s="14">
        <v>1.2</v>
      </c>
      <c r="J14" s="14">
        <f t="shared" si="1"/>
        <v>0.16440000000000002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18</v>
      </c>
      <c r="F16" s="13">
        <f t="shared" si="2"/>
        <v>2108</v>
      </c>
      <c r="G16" s="17">
        <f t="shared" si="0"/>
        <v>40.31879052121967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6" t="s">
        <v>78</v>
      </c>
      <c r="B32" s="197"/>
      <c r="C32" s="30">
        <f>SUM(C8:C31)</f>
        <v>19039</v>
      </c>
      <c r="D32" s="30">
        <f>SUM(D8:D31)</f>
        <v>13507.1</v>
      </c>
      <c r="E32" s="19">
        <f>SUM(E8:E31)</f>
        <v>145</v>
      </c>
      <c r="F32" s="19">
        <f>SUM(F8:F31)</f>
        <v>13652.1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3">
      <selection activeCell="C6" sqref="C6:D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8" t="s">
        <v>3</v>
      </c>
      <c r="B3" s="196" t="s">
        <v>102</v>
      </c>
      <c r="C3" s="36" t="s">
        <v>202</v>
      </c>
      <c r="D3" s="34" t="s">
        <v>126</v>
      </c>
      <c r="E3" s="100" t="s">
        <v>106</v>
      </c>
      <c r="F3" s="36" t="s">
        <v>203</v>
      </c>
      <c r="G3" s="162" t="s">
        <v>127</v>
      </c>
      <c r="H3" s="100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198"/>
      <c r="B4" s="19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1"/>
      <c r="K4" s="201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34.1</v>
      </c>
      <c r="D6" s="48">
        <v>2.2</v>
      </c>
      <c r="E6" s="85">
        <f aca="true" t="shared" si="0" ref="E6:E29">C6-D6</f>
        <v>31.900000000000002</v>
      </c>
      <c r="F6" s="33">
        <v>3277.3</v>
      </c>
      <c r="G6" s="33">
        <v>1055.7</v>
      </c>
      <c r="H6" s="85">
        <f aca="true" t="shared" si="1" ref="H6:H29">F6-G6</f>
        <v>2221.6000000000004</v>
      </c>
      <c r="I6" s="179">
        <f aca="true" t="shared" si="2" ref="I6:I29">E6/H6*100</f>
        <v>1.4359020525747208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75.1</v>
      </c>
      <c r="D7" s="48">
        <v>4.3</v>
      </c>
      <c r="E7" s="85">
        <f t="shared" si="0"/>
        <v>70.8</v>
      </c>
      <c r="F7" s="33">
        <v>1480.9</v>
      </c>
      <c r="G7" s="33">
        <v>199</v>
      </c>
      <c r="H7" s="85">
        <f t="shared" si="1"/>
        <v>1281.9</v>
      </c>
      <c r="I7" s="179">
        <f t="shared" si="2"/>
        <v>5.523051720102972</v>
      </c>
      <c r="J7" s="180">
        <v>0.052</v>
      </c>
      <c r="K7" s="181">
        <v>0.5</v>
      </c>
      <c r="L7" s="181">
        <f t="shared" si="3"/>
        <v>0.026</v>
      </c>
    </row>
    <row r="8" spans="1:12" ht="22.5">
      <c r="A8" s="102">
        <v>3</v>
      </c>
      <c r="B8" s="48" t="s">
        <v>183</v>
      </c>
      <c r="C8" s="48">
        <v>2.2</v>
      </c>
      <c r="D8" s="48">
        <v>2.2</v>
      </c>
      <c r="E8" s="85">
        <f t="shared" si="0"/>
        <v>0</v>
      </c>
      <c r="F8" s="33">
        <v>1747.1</v>
      </c>
      <c r="G8" s="33">
        <v>227.4</v>
      </c>
      <c r="H8" s="85">
        <f t="shared" si="1"/>
        <v>1519.6999999999998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2.2</v>
      </c>
      <c r="D9" s="48">
        <v>2.2</v>
      </c>
      <c r="E9" s="85">
        <f t="shared" si="0"/>
        <v>0</v>
      </c>
      <c r="F9" s="33">
        <v>1963.4</v>
      </c>
      <c r="G9" s="33">
        <v>238.6</v>
      </c>
      <c r="H9" s="85">
        <f t="shared" si="1"/>
        <v>1724.8000000000002</v>
      </c>
      <c r="I9" s="179">
        <f t="shared" si="2"/>
        <v>0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4.3</v>
      </c>
      <c r="D10" s="48">
        <v>4.3</v>
      </c>
      <c r="E10" s="85">
        <f t="shared" si="0"/>
        <v>0</v>
      </c>
      <c r="F10" s="33">
        <v>3519.9</v>
      </c>
      <c r="G10" s="33">
        <v>557.1</v>
      </c>
      <c r="H10" s="85">
        <f t="shared" si="1"/>
        <v>2962.8</v>
      </c>
      <c r="I10" s="179">
        <f t="shared" si="2"/>
        <v>0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2698.4</v>
      </c>
      <c r="D11" s="48">
        <v>1948.4</v>
      </c>
      <c r="E11" s="85">
        <f t="shared" si="0"/>
        <v>750</v>
      </c>
      <c r="F11" s="33">
        <v>4342.2</v>
      </c>
      <c r="G11" s="33">
        <v>2149.9</v>
      </c>
      <c r="H11" s="85">
        <f t="shared" si="1"/>
        <v>2192.2999999999997</v>
      </c>
      <c r="I11" s="179">
        <f t="shared" si="2"/>
        <v>34.2106463531451</v>
      </c>
      <c r="J11" s="180">
        <v>1</v>
      </c>
      <c r="K11" s="181">
        <v>0.5</v>
      </c>
      <c r="L11" s="181">
        <f t="shared" si="3"/>
        <v>0.5</v>
      </c>
    </row>
    <row r="12" spans="1:12" ht="22.5">
      <c r="A12" s="102">
        <v>7</v>
      </c>
      <c r="B12" s="48" t="s">
        <v>179</v>
      </c>
      <c r="C12" s="48">
        <v>1626.7</v>
      </c>
      <c r="D12" s="48">
        <v>746.7</v>
      </c>
      <c r="E12" s="85">
        <f t="shared" si="0"/>
        <v>880</v>
      </c>
      <c r="F12" s="33">
        <v>15985</v>
      </c>
      <c r="G12" s="33">
        <v>1038.5</v>
      </c>
      <c r="H12" s="85">
        <f t="shared" si="1"/>
        <v>14946.5</v>
      </c>
      <c r="I12" s="179">
        <f t="shared" si="2"/>
        <v>5.887666008764594</v>
      </c>
      <c r="J12" s="180">
        <v>0.089</v>
      </c>
      <c r="K12" s="181">
        <v>0.5</v>
      </c>
      <c r="L12" s="181">
        <f t="shared" si="3"/>
        <v>0.0445</v>
      </c>
    </row>
    <row r="13" spans="1:12" ht="22.5">
      <c r="A13" s="102">
        <v>8</v>
      </c>
      <c r="B13" s="48" t="s">
        <v>180</v>
      </c>
      <c r="C13" s="48">
        <v>2.2</v>
      </c>
      <c r="D13" s="48">
        <v>2.2</v>
      </c>
      <c r="E13" s="85">
        <f t="shared" si="0"/>
        <v>0</v>
      </c>
      <c r="F13" s="33">
        <v>2165.8</v>
      </c>
      <c r="G13" s="33">
        <v>272.6</v>
      </c>
      <c r="H13" s="85">
        <f t="shared" si="1"/>
        <v>1893.2000000000003</v>
      </c>
      <c r="I13" s="179">
        <f t="shared" si="2"/>
        <v>0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36.3</v>
      </c>
      <c r="D14" s="48">
        <v>4.3</v>
      </c>
      <c r="E14" s="85">
        <f t="shared" si="0"/>
        <v>31.999999999999996</v>
      </c>
      <c r="F14" s="33">
        <v>4248.3</v>
      </c>
      <c r="G14" s="33">
        <v>711.9</v>
      </c>
      <c r="H14" s="85">
        <f t="shared" si="1"/>
        <v>3536.4</v>
      </c>
      <c r="I14" s="179">
        <f t="shared" si="2"/>
        <v>0.904875014138672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771.6</v>
      </c>
      <c r="D15" s="48">
        <v>746.6</v>
      </c>
      <c r="E15" s="85">
        <f t="shared" si="0"/>
        <v>25</v>
      </c>
      <c r="F15" s="33">
        <v>2457.2</v>
      </c>
      <c r="G15" s="33">
        <v>930.8</v>
      </c>
      <c r="H15" s="85">
        <f t="shared" si="1"/>
        <v>1526.3999999999999</v>
      </c>
      <c r="I15" s="179">
        <f t="shared" si="2"/>
        <v>1.6378406708595388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6" t="s">
        <v>65</v>
      </c>
      <c r="B30" s="197"/>
      <c r="C30" s="30">
        <f aca="true" t="shared" si="4" ref="C30:H30">SUM(C6:C29)</f>
        <v>5253.1</v>
      </c>
      <c r="D30" s="30">
        <f t="shared" si="4"/>
        <v>3463.4</v>
      </c>
      <c r="E30" s="143">
        <f t="shared" si="4"/>
        <v>1789.7</v>
      </c>
      <c r="F30" s="143">
        <f t="shared" si="4"/>
        <v>41187.1</v>
      </c>
      <c r="G30" s="143">
        <f t="shared" si="4"/>
        <v>7381.500000000001</v>
      </c>
      <c r="H30" s="86">
        <f t="shared" si="4"/>
        <v>33805.6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5"/>
      <c r="B2" s="116"/>
      <c r="C2" s="116"/>
      <c r="D2" s="116"/>
    </row>
    <row r="3" spans="1:14" ht="123" customHeight="1">
      <c r="A3" s="198" t="s">
        <v>3</v>
      </c>
      <c r="B3" s="199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204</v>
      </c>
      <c r="I3" s="162" t="s">
        <v>130</v>
      </c>
      <c r="J3" s="100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5"/>
      <c r="B4" s="201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1"/>
      <c r="M4" s="201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1031.3</v>
      </c>
      <c r="D6" s="18">
        <f aca="true" t="shared" si="0" ref="D6:D29">C6-E6</f>
        <v>38.09999999999991</v>
      </c>
      <c r="E6" s="62">
        <v>993.2</v>
      </c>
      <c r="F6" s="165">
        <v>0</v>
      </c>
      <c r="G6" s="166">
        <v>106.2</v>
      </c>
      <c r="H6" s="33">
        <v>3277.3</v>
      </c>
      <c r="I6" s="33">
        <v>1055.7</v>
      </c>
      <c r="J6" s="167">
        <f aca="true" t="shared" si="1" ref="J6:J29">H6-I6</f>
        <v>2221.6000000000004</v>
      </c>
      <c r="K6" s="168">
        <f aca="true" t="shared" si="2" ref="K6:K29">(E6+F6+G6)/J6*100</f>
        <v>49.48685631976953</v>
      </c>
      <c r="L6" s="169">
        <v>0.41</v>
      </c>
      <c r="M6" s="127">
        <v>1.5</v>
      </c>
      <c r="N6" s="127">
        <f aca="true" t="shared" si="3" ref="N6:N29">L6*M6</f>
        <v>0.615</v>
      </c>
    </row>
    <row r="7" spans="1:14" ht="22.5">
      <c r="A7" s="102">
        <v>2</v>
      </c>
      <c r="B7" s="48" t="s">
        <v>173</v>
      </c>
      <c r="C7" s="85">
        <v>886.4</v>
      </c>
      <c r="D7" s="18">
        <f t="shared" si="0"/>
        <v>38.10000000000002</v>
      </c>
      <c r="E7" s="62">
        <v>848.3</v>
      </c>
      <c r="F7" s="165">
        <v>0</v>
      </c>
      <c r="G7" s="123">
        <v>0</v>
      </c>
      <c r="H7" s="33">
        <v>1480.9</v>
      </c>
      <c r="I7" s="33">
        <v>199</v>
      </c>
      <c r="J7" s="167">
        <f t="shared" si="1"/>
        <v>1281.9</v>
      </c>
      <c r="K7" s="168">
        <f t="shared" si="2"/>
        <v>66.1752086746236</v>
      </c>
      <c r="L7" s="169">
        <v>0.076</v>
      </c>
      <c r="M7" s="127">
        <v>1.5</v>
      </c>
      <c r="N7" s="127">
        <f t="shared" si="3"/>
        <v>0.11399999999999999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1747.1</v>
      </c>
      <c r="I8" s="33">
        <v>227.4</v>
      </c>
      <c r="J8" s="167">
        <f t="shared" si="1"/>
        <v>1519.6999999999998</v>
      </c>
      <c r="K8" s="168">
        <f t="shared" si="2"/>
        <v>56.56379548595118</v>
      </c>
      <c r="L8" s="169">
        <v>0.269</v>
      </c>
      <c r="M8" s="127">
        <v>1.5</v>
      </c>
      <c r="N8" s="127">
        <f t="shared" si="3"/>
        <v>0.4035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1963.4</v>
      </c>
      <c r="I9" s="33">
        <v>238.6</v>
      </c>
      <c r="J9" s="167">
        <f t="shared" si="1"/>
        <v>1724.8000000000002</v>
      </c>
      <c r="K9" s="168">
        <f t="shared" si="2"/>
        <v>57.43854359925788</v>
      </c>
      <c r="L9" s="169">
        <v>0.251</v>
      </c>
      <c r="M9" s="127">
        <v>1.5</v>
      </c>
      <c r="N9" s="127">
        <f t="shared" si="3"/>
        <v>0.3765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173</v>
      </c>
      <c r="H10" s="33">
        <v>3519.9</v>
      </c>
      <c r="I10" s="33">
        <v>557.1</v>
      </c>
      <c r="J10" s="167">
        <f t="shared" si="1"/>
        <v>2962.8</v>
      </c>
      <c r="K10" s="168">
        <f t="shared" si="2"/>
        <v>63.80450924800864</v>
      </c>
      <c r="L10" s="169">
        <v>0.124</v>
      </c>
      <c r="M10" s="127">
        <v>1.5</v>
      </c>
      <c r="N10" s="127">
        <f t="shared" si="3"/>
        <v>0.186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4342.2</v>
      </c>
      <c r="I11" s="33">
        <v>2149.9</v>
      </c>
      <c r="J11" s="167">
        <f t="shared" si="1"/>
        <v>2192.2999999999997</v>
      </c>
      <c r="K11" s="168">
        <f t="shared" si="2"/>
        <v>45.358755644756656</v>
      </c>
      <c r="L11" s="169">
        <v>0.493</v>
      </c>
      <c r="M11" s="127">
        <v>1.5</v>
      </c>
      <c r="N11" s="127">
        <f t="shared" si="3"/>
        <v>0.7395</v>
      </c>
    </row>
    <row r="12" spans="1:14" ht="22.5">
      <c r="A12" s="102">
        <v>7</v>
      </c>
      <c r="B12" s="48" t="s">
        <v>179</v>
      </c>
      <c r="C12" s="85">
        <v>5024.4</v>
      </c>
      <c r="D12" s="18">
        <f t="shared" si="0"/>
        <v>205.5</v>
      </c>
      <c r="E12" s="55">
        <v>4818.9</v>
      </c>
      <c r="F12" s="165">
        <v>0</v>
      </c>
      <c r="G12" s="166">
        <v>98.9</v>
      </c>
      <c r="H12" s="33">
        <v>15985</v>
      </c>
      <c r="I12" s="33">
        <v>1038.5</v>
      </c>
      <c r="J12" s="167">
        <f t="shared" si="1"/>
        <v>14946.5</v>
      </c>
      <c r="K12" s="168">
        <f t="shared" si="2"/>
        <v>32.902686247616494</v>
      </c>
      <c r="L12" s="169">
        <v>0.742</v>
      </c>
      <c r="M12" s="127">
        <v>1.5</v>
      </c>
      <c r="N12" s="127">
        <f t="shared" si="3"/>
        <v>1.113</v>
      </c>
    </row>
    <row r="13" spans="1:14" ht="22.5">
      <c r="A13" s="102">
        <v>8</v>
      </c>
      <c r="B13" s="48" t="s">
        <v>180</v>
      </c>
      <c r="C13" s="85">
        <v>1097.8</v>
      </c>
      <c r="D13" s="18">
        <f t="shared" si="0"/>
        <v>38.09999999999991</v>
      </c>
      <c r="E13" s="55">
        <v>1059.7</v>
      </c>
      <c r="F13" s="165">
        <v>0</v>
      </c>
      <c r="G13" s="166">
        <v>104.8</v>
      </c>
      <c r="H13" s="33">
        <v>2165.8</v>
      </c>
      <c r="I13" s="33">
        <v>272.6</v>
      </c>
      <c r="J13" s="167">
        <f t="shared" si="1"/>
        <v>1893.2000000000003</v>
      </c>
      <c r="K13" s="168">
        <f t="shared" si="2"/>
        <v>61.50961335305303</v>
      </c>
      <c r="L13" s="169">
        <v>0.17</v>
      </c>
      <c r="M13" s="127">
        <v>1.5</v>
      </c>
      <c r="N13" s="127">
        <f t="shared" si="3"/>
        <v>0.255</v>
      </c>
    </row>
    <row r="14" spans="1:14" ht="22.5">
      <c r="A14" s="102">
        <v>9</v>
      </c>
      <c r="B14" s="48" t="s">
        <v>181</v>
      </c>
      <c r="C14" s="85">
        <v>1617.8</v>
      </c>
      <c r="D14" s="18">
        <f t="shared" si="0"/>
        <v>95.29999999999995</v>
      </c>
      <c r="E14" s="62">
        <v>1522.5</v>
      </c>
      <c r="F14" s="165">
        <v>0</v>
      </c>
      <c r="G14" s="166">
        <v>194.8</v>
      </c>
      <c r="H14" s="33">
        <v>4248.3</v>
      </c>
      <c r="I14" s="33">
        <v>711.9</v>
      </c>
      <c r="J14" s="167">
        <f t="shared" si="1"/>
        <v>3536.4</v>
      </c>
      <c r="K14" s="168">
        <f t="shared" si="2"/>
        <v>48.56068318063567</v>
      </c>
      <c r="L14" s="169">
        <v>0.429</v>
      </c>
      <c r="M14" s="127">
        <v>1.5</v>
      </c>
      <c r="N14" s="127">
        <f t="shared" si="3"/>
        <v>0.6435</v>
      </c>
    </row>
    <row r="15" spans="1:14" ht="22.5">
      <c r="A15" s="102">
        <v>10</v>
      </c>
      <c r="B15" s="48" t="s">
        <v>182</v>
      </c>
      <c r="C15" s="85">
        <v>772.9</v>
      </c>
      <c r="D15" s="18">
        <f t="shared" si="0"/>
        <v>38.10000000000002</v>
      </c>
      <c r="E15" s="55">
        <v>734.8</v>
      </c>
      <c r="F15" s="172">
        <v>0</v>
      </c>
      <c r="G15" s="166">
        <v>80</v>
      </c>
      <c r="H15" s="33">
        <v>2457.2</v>
      </c>
      <c r="I15" s="33">
        <v>930.8</v>
      </c>
      <c r="J15" s="167">
        <f t="shared" si="1"/>
        <v>1526.3999999999999</v>
      </c>
      <c r="K15" s="168">
        <f t="shared" si="2"/>
        <v>53.38050314465409</v>
      </c>
      <c r="L15" s="169">
        <v>0.332</v>
      </c>
      <c r="M15" s="127">
        <v>1.5</v>
      </c>
      <c r="N15" s="127">
        <f t="shared" si="3"/>
        <v>0.498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6" t="s">
        <v>78</v>
      </c>
      <c r="B30" s="197"/>
      <c r="C30" s="30">
        <f aca="true" t="shared" si="4" ref="C30:J30">SUM(C6:C29)</f>
        <v>14843.099999999997</v>
      </c>
      <c r="D30" s="30">
        <f t="shared" si="4"/>
        <v>662.6999999999997</v>
      </c>
      <c r="E30" s="175">
        <f t="shared" si="4"/>
        <v>14180.4</v>
      </c>
      <c r="F30" s="175">
        <f t="shared" si="4"/>
        <v>0</v>
      </c>
      <c r="G30" s="176">
        <f t="shared" si="4"/>
        <v>1116.8</v>
      </c>
      <c r="H30" s="176">
        <f>SUM(H6:H29)</f>
        <v>41187.1</v>
      </c>
      <c r="I30" s="176">
        <f t="shared" si="4"/>
        <v>7381.500000000001</v>
      </c>
      <c r="J30" s="176">
        <f t="shared" si="4"/>
        <v>33805.6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5"/>
      <c r="B2" s="116"/>
    </row>
    <row r="3" spans="1:10" ht="72" customHeight="1">
      <c r="A3" s="198" t="s">
        <v>3</v>
      </c>
      <c r="B3" s="196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198"/>
      <c r="B4" s="196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1"/>
      <c r="I4" s="201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3277.3</v>
      </c>
      <c r="E6" s="33">
        <v>1055.7</v>
      </c>
      <c r="F6" s="85">
        <f aca="true" t="shared" si="0" ref="F6:F29">D6-E6</f>
        <v>2221.6000000000004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1480.9</v>
      </c>
      <c r="E7" s="33">
        <v>199</v>
      </c>
      <c r="F7" s="85">
        <f t="shared" si="0"/>
        <v>1281.9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1747.1</v>
      </c>
      <c r="E8" s="33">
        <v>227.4</v>
      </c>
      <c r="F8" s="85">
        <f t="shared" si="0"/>
        <v>1519.6999999999998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1963.4</v>
      </c>
      <c r="E9" s="33">
        <v>238.6</v>
      </c>
      <c r="F9" s="85">
        <f t="shared" si="0"/>
        <v>1724.8000000000002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3519.9</v>
      </c>
      <c r="E10" s="33">
        <v>557.1</v>
      </c>
      <c r="F10" s="85">
        <f t="shared" si="0"/>
        <v>2962.8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4342.2</v>
      </c>
      <c r="E11" s="33">
        <v>2149.9</v>
      </c>
      <c r="F11" s="85">
        <f t="shared" si="0"/>
        <v>2192.2999999999997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15985</v>
      </c>
      <c r="E12" s="33">
        <v>1038.5</v>
      </c>
      <c r="F12" s="85">
        <f t="shared" si="0"/>
        <v>14946.5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2165.8</v>
      </c>
      <c r="E13" s="33">
        <v>272.6</v>
      </c>
      <c r="F13" s="85">
        <f t="shared" si="0"/>
        <v>1893.2000000000003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4248.3</v>
      </c>
      <c r="E14" s="33">
        <v>711.9</v>
      </c>
      <c r="F14" s="85">
        <f t="shared" si="0"/>
        <v>3536.4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2457.2</v>
      </c>
      <c r="E15" s="33">
        <v>930.8</v>
      </c>
      <c r="F15" s="85">
        <f t="shared" si="0"/>
        <v>1526.3999999999999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6" t="s">
        <v>78</v>
      </c>
      <c r="B30" s="197"/>
      <c r="C30" s="86">
        <f>SUM(C6:C29)</f>
        <v>0</v>
      </c>
      <c r="D30" s="86">
        <f>SUM(D6:D29)</f>
        <v>41187.1</v>
      </c>
      <c r="E30" s="86">
        <f>SUM(E6:E29)</f>
        <v>7381.500000000001</v>
      </c>
      <c r="F30" s="143">
        <f>SUM(F6:F29)</f>
        <v>33805.6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5"/>
      <c r="J1" s="145"/>
      <c r="K1" s="145"/>
    </row>
    <row r="2" spans="1:2" ht="11.25">
      <c r="A2" s="115"/>
      <c r="B2" s="116"/>
    </row>
    <row r="3" spans="1:8" ht="58.5" customHeight="1">
      <c r="A3" s="198" t="s">
        <v>3</v>
      </c>
      <c r="B3" s="196" t="s">
        <v>102</v>
      </c>
      <c r="C3" s="100" t="s">
        <v>115</v>
      </c>
      <c r="D3" s="83" t="s">
        <v>144</v>
      </c>
      <c r="E3" s="100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5"/>
      <c r="B4" s="196"/>
      <c r="C4" s="136" t="s">
        <v>81</v>
      </c>
      <c r="D4" s="136" t="s">
        <v>76</v>
      </c>
      <c r="E4" s="146" t="s">
        <v>77</v>
      </c>
      <c r="F4" s="201"/>
      <c r="G4" s="201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1031.3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886.4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5024.4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1097.8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1617.8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772.9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6" t="s">
        <v>78</v>
      </c>
      <c r="B23" s="197"/>
      <c r="C23" s="154">
        <f>SUM(C6:C22)</f>
        <v>0</v>
      </c>
      <c r="D23" s="143">
        <f>SUM(D6:D22)</f>
        <v>14843.099999999997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5"/>
      <c r="J1" s="135"/>
      <c r="K1" s="135"/>
    </row>
    <row r="2" spans="1:2" ht="11.25">
      <c r="A2" s="115"/>
      <c r="B2" s="116"/>
    </row>
    <row r="3" spans="1:8" ht="56.25" customHeight="1">
      <c r="A3" s="198" t="s">
        <v>73</v>
      </c>
      <c r="B3" s="196" t="s">
        <v>102</v>
      </c>
      <c r="C3" s="100" t="s">
        <v>116</v>
      </c>
      <c r="D3" s="100" t="s">
        <v>117</v>
      </c>
      <c r="E3" s="100" t="s">
        <v>24</v>
      </c>
      <c r="F3" s="199" t="s">
        <v>74</v>
      </c>
      <c r="G3" s="199" t="s">
        <v>5</v>
      </c>
      <c r="H3" s="29" t="s">
        <v>6</v>
      </c>
    </row>
    <row r="4" spans="1:8" ht="37.5" customHeight="1">
      <c r="A4" s="205"/>
      <c r="B4" s="196"/>
      <c r="C4" s="136" t="s">
        <v>75</v>
      </c>
      <c r="D4" s="136" t="s">
        <v>76</v>
      </c>
      <c r="E4" s="137" t="s">
        <v>77</v>
      </c>
      <c r="F4" s="201"/>
      <c r="G4" s="201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334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1967.5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420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6" t="s">
        <v>78</v>
      </c>
      <c r="B21" s="197"/>
      <c r="C21" s="86">
        <f>SUM(C6:C20)</f>
        <v>0</v>
      </c>
      <c r="D21" s="143">
        <f>SUM(D6:D20)</f>
        <v>4363.9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8" t="s">
        <v>3</v>
      </c>
      <c r="B3" s="196" t="s">
        <v>102</v>
      </c>
      <c r="C3" s="68" t="s">
        <v>66</v>
      </c>
      <c r="D3" s="28" t="s">
        <v>145</v>
      </c>
      <c r="E3" s="28" t="s">
        <v>119</v>
      </c>
      <c r="F3" s="36" t="s">
        <v>205</v>
      </c>
      <c r="G3" s="36" t="s">
        <v>206</v>
      </c>
      <c r="H3" s="36" t="s">
        <v>207</v>
      </c>
      <c r="I3" s="100" t="s">
        <v>133</v>
      </c>
      <c r="J3" s="100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198"/>
      <c r="B4" s="19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1"/>
      <c r="L4" s="201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3277.3</v>
      </c>
      <c r="G6" s="13">
        <v>45.6</v>
      </c>
      <c r="H6" s="54">
        <v>1010.1</v>
      </c>
      <c r="I6" s="124">
        <f aca="true" t="shared" si="1" ref="I6:I29">F6-G6-H6</f>
        <v>2221.6000000000004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1480.9</v>
      </c>
      <c r="G7" s="13">
        <v>45.6</v>
      </c>
      <c r="H7" s="54">
        <v>153.4</v>
      </c>
      <c r="I7" s="124">
        <f t="shared" si="1"/>
        <v>1281.9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1747.1</v>
      </c>
      <c r="G8" s="13">
        <v>45.6</v>
      </c>
      <c r="H8" s="54">
        <v>181.8</v>
      </c>
      <c r="I8" s="124">
        <f t="shared" si="1"/>
        <v>1519.7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1963.4</v>
      </c>
      <c r="G9" s="13">
        <v>45.6</v>
      </c>
      <c r="H9" s="54">
        <v>193</v>
      </c>
      <c r="I9" s="124">
        <f t="shared" si="1"/>
        <v>1724.8000000000002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3519.9</v>
      </c>
      <c r="G10" s="13">
        <v>113.8</v>
      </c>
      <c r="H10" s="54">
        <v>443.3</v>
      </c>
      <c r="I10" s="124">
        <f t="shared" si="1"/>
        <v>2962.7999999999997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4342.2</v>
      </c>
      <c r="G11" s="13">
        <v>45.6</v>
      </c>
      <c r="H11" s="54">
        <v>2104.3</v>
      </c>
      <c r="I11" s="124">
        <f t="shared" si="1"/>
        <v>2192.2999999999993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15885</v>
      </c>
      <c r="G12" s="13">
        <v>969.9</v>
      </c>
      <c r="H12" s="54">
        <v>68.6</v>
      </c>
      <c r="I12" s="124">
        <f t="shared" si="1"/>
        <v>14846.5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2165.8</v>
      </c>
      <c r="G13" s="13">
        <v>45.6</v>
      </c>
      <c r="H13" s="54">
        <v>227</v>
      </c>
      <c r="I13" s="124">
        <f t="shared" si="1"/>
        <v>1893.2000000000003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4248.3</v>
      </c>
      <c r="G14" s="13">
        <v>113.8</v>
      </c>
      <c r="H14" s="54">
        <v>598.1</v>
      </c>
      <c r="I14" s="124">
        <f t="shared" si="1"/>
        <v>3536.4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2457.2</v>
      </c>
      <c r="G15" s="13">
        <v>787.9</v>
      </c>
      <c r="H15" s="54">
        <v>142.9</v>
      </c>
      <c r="I15" s="124">
        <f t="shared" si="1"/>
        <v>1526.3999999999996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6" t="s">
        <v>65</v>
      </c>
      <c r="B30" s="19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41087.1</v>
      </c>
      <c r="G30" s="86">
        <f t="shared" si="4"/>
        <v>2259</v>
      </c>
      <c r="H30" s="86">
        <f t="shared" si="4"/>
        <v>5122.5</v>
      </c>
      <c r="I30" s="86">
        <f t="shared" si="4"/>
        <v>33705.6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8" t="s">
        <v>3</v>
      </c>
      <c r="B3" s="196" t="s">
        <v>102</v>
      </c>
      <c r="C3" s="28" t="s">
        <v>121</v>
      </c>
      <c r="D3" s="27"/>
      <c r="E3" s="27"/>
      <c r="F3" s="36" t="s">
        <v>213</v>
      </c>
      <c r="G3" s="36" t="s">
        <v>218</v>
      </c>
      <c r="H3" s="36" t="s">
        <v>207</v>
      </c>
      <c r="I3" s="100" t="s">
        <v>134</v>
      </c>
      <c r="J3" s="100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198"/>
      <c r="B4" s="19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3277.3</v>
      </c>
      <c r="G6" s="13">
        <v>45.6</v>
      </c>
      <c r="H6" s="54">
        <v>1010.1</v>
      </c>
      <c r="I6" s="105">
        <f aca="true" t="shared" si="0" ref="I6:I29">F6-G6-H6</f>
        <v>2221.6000000000004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1480.9</v>
      </c>
      <c r="G7" s="13">
        <v>45.6</v>
      </c>
      <c r="H7" s="54">
        <v>153.4</v>
      </c>
      <c r="I7" s="105">
        <f t="shared" si="0"/>
        <v>1281.9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1747.1</v>
      </c>
      <c r="G8" s="13">
        <v>45.6</v>
      </c>
      <c r="H8" s="54">
        <v>181.8</v>
      </c>
      <c r="I8" s="105">
        <f t="shared" si="0"/>
        <v>1519.7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1963.4</v>
      </c>
      <c r="G9" s="13">
        <v>45.6</v>
      </c>
      <c r="H9" s="54">
        <v>193</v>
      </c>
      <c r="I9" s="105">
        <f t="shared" si="0"/>
        <v>1724.8000000000002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3519.9</v>
      </c>
      <c r="G10" s="13">
        <v>113.8</v>
      </c>
      <c r="H10" s="54">
        <v>443.3</v>
      </c>
      <c r="I10" s="105">
        <f t="shared" si="0"/>
        <v>2962.7999999999997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4342.2</v>
      </c>
      <c r="G11" s="13">
        <v>45.6</v>
      </c>
      <c r="H11" s="54">
        <v>2104.3</v>
      </c>
      <c r="I11" s="105">
        <f t="shared" si="0"/>
        <v>2192.2999999999993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15885</v>
      </c>
      <c r="G12" s="13">
        <v>969.9</v>
      </c>
      <c r="H12" s="54">
        <v>68.6</v>
      </c>
      <c r="I12" s="105">
        <f t="shared" si="0"/>
        <v>14846.5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2165.8</v>
      </c>
      <c r="G13" s="13">
        <v>45.6</v>
      </c>
      <c r="H13" s="54">
        <v>227</v>
      </c>
      <c r="I13" s="105">
        <f t="shared" si="0"/>
        <v>1893.2000000000003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4248.3</v>
      </c>
      <c r="G14" s="13">
        <v>113.8</v>
      </c>
      <c r="H14" s="54">
        <v>598.1</v>
      </c>
      <c r="I14" s="105">
        <f t="shared" si="0"/>
        <v>3536.4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2457.2</v>
      </c>
      <c r="G15" s="13">
        <v>787.9</v>
      </c>
      <c r="H15" s="54">
        <v>142.9</v>
      </c>
      <c r="I15" s="105">
        <f t="shared" si="0"/>
        <v>1526.3999999999996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6" t="s">
        <v>65</v>
      </c>
      <c r="B30" s="19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41087.1</v>
      </c>
      <c r="G30" s="19">
        <f t="shared" si="3"/>
        <v>2259</v>
      </c>
      <c r="H30" s="19">
        <f t="shared" si="3"/>
        <v>5122.5</v>
      </c>
      <c r="I30" s="19">
        <f t="shared" si="3"/>
        <v>33705.6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Информотдел</cp:lastModifiedBy>
  <cp:lastPrinted>2010-04-06T11:45:31Z</cp:lastPrinted>
  <dcterms:created xsi:type="dcterms:W3CDTF">2007-07-17T04:31:37Z</dcterms:created>
  <dcterms:modified xsi:type="dcterms:W3CDTF">2011-03-18T07:59:54Z</dcterms:modified>
  <cp:category/>
  <cp:version/>
  <cp:contentType/>
  <cp:contentStatus/>
</cp:coreProperties>
</file>