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<sst xmlns="http://schemas.openxmlformats.org/spreadsheetml/2006/main" count="601" uniqueCount="229">
  <si>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</si>
  <si>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</si>
  <si>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</si>
  <si>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</si>
  <si>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</si>
  <si>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</si>
  <si>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</si>
  <si>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</si>
  <si>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</si>
  <si>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</si>
  <si>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</si>
  <si>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</si>
  <si>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</si>
  <si>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</si>
  <si>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</si>
  <si>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</si>
  <si>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</si>
  <si>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</si>
  <si>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</si>
  <si>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</si>
  <si>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</si>
  <si>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</si>
  <si>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</si>
  <si>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</si>
  <si>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</si>
  <si>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</si>
  <si>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</si>
  <si>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</si>
  <si>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</si>
  <si>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</si>
  <si>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</si>
  <si>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</si>
  <si>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</si>
  <si>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</si>
  <si>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</si>
  <si>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</si>
  <si>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</si>
  <si>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</si>
  <si>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</si>
  <si>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</si>
  <si>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</si>
  <si>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</si>
  <si>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</si>
  <si>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</si>
  <si>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</si>
  <si>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</si>
  <si>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</si>
  <si>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</si>
  <si>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</si>
  <si>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</si>
  <si>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</si>
  <si>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</si>
  <si>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</si>
  <si>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</si>
  <si>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</si>
  <si>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</si>
  <si>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</si>
  <si>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</si>
  <si>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</si>
  <si>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</si>
  <si>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</si>
  <si>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</si>
  <si>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</si>
  <si>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</si>
  <si>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</si>
  <si>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</si>
  <si>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</si>
  <si>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</si>
  <si>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</si>
  <si>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</si>
  <si>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</si>
  <si>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</si>
  <si>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</si>
  <si>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</si>
  <si>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</si>
  <si>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</si>
  <si>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</si>
  <si>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</si>
  <si>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</si>
  <si>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</si>
  <si>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</si>
  <si>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</si>
  <si>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</si>
  <si>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</si>
  <si>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</si>
  <si>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</si>
  <si>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</si>
  <si>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</si>
  <si>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</si>
  <si>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</si>
  <si>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</si>
  <si>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</si>
  <si>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</si>
  <si>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</si>
  <si>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</si>
  <si>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</si>
  <si>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</si>
  <si>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</si>
  <si>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</si>
  <si>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</si>
  <si>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</si>
  <si>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</si>
  <si>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</si>
  <si>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</si>
  <si>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</si>
  <si>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</si>
  <si>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</si>
  <si>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</si>
  <si>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</si>
  <si>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</si>
  <si>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</si>
  <si>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</si>
  <si>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</si>
  <si>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</si>
  <si>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</si>
  <si>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</si>
  <si>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</si>
  <si>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</si>
  <si>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</si>
  <si>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</si>
  <si>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</si>
  <si>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</si>
  <si>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</si>
  <si>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</si>
  <si>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</si>
  <si>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</si>
  <si>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</si>
  <si>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</si>
  <si>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</si>
  <si>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</si>
  <si>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</si>
  <si>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</si>
  <si>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</si>
  <si>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</si>
  <si>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</si>
  <si>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</si>
  <si>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</si>
  <si>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</si>
  <si>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</si>
  <si>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</si>
  <si>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</si>
  <si>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</si>
  <si>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</si>
  <si>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</si>
  <si>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</si>
  <si>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</si>
  <si>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</si>
  <si>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</si>
  <si>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</si>
  <si>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</si>
  <si>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</si>
  <si>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</si>
  <si>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</si>
  <si>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</si>
  <si>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</si>
  <si>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</si>
  <si>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</si>
  <si>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</si>
  <si>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</si>
  <si>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</si>
  <si>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</si>
  <si>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</si>
  <si>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</si>
  <si>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</si>
  <si>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</si>
  <si>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</si>
  <si>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</si>
  <si>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</si>
  <si>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</si>
  <si>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</si>
  <si>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</si>
  <si>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</si>
  <si>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</si>
  <si>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</si>
  <si>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</si>
  <si>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</si>
  <si>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</si>
  <si>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</si>
  <si>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</si>
  <si>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</si>
  <si>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</si>
  <si>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</si>
  <si>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</si>
  <si>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</si>
  <si>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</si>
  <si>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</si>
  <si>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</si>
  <si>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</si>
  <si>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</si>
  <si>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</si>
  <si>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</si>
  <si>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</si>
  <si>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</si>
  <si>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</si>
  <si>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</si>
  <si>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</si>
  <si>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</si>
  <si>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</si>
  <si>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</si>
  <si>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</si>
  <si>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</si>
  <si>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</si>
  <si>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</si>
  <si>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</si>
  <si>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01.01.2009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</si>
  <si>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</si>
  <si>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</si>
  <si>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</si>
  <si>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</si>
  <si>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</si>
  <si>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</si>
  <si>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</si>
  <si>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</si>
  <si>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налоговых и неналоговых доходов в бюджеты поселений 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</si>
  <si>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</si>
  <si>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</si>
  <si>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</si>
  <si>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Прогноз поступления доходов в бюджет поселений  на 2009 год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</si>
  <si>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</si>
  <si>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</si>
  <si>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</si>
  <si>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</si>
  <si>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</si>
  <si>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</si>
  <si>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доходов в бюджет  поселений  на 2009 год</t>
  </si>
  <si>
    <t>Недоимка по местным налогам на 01.10.2009</t>
  </si>
  <si>
    <t>Кредиторская задолженность на 01.01.2010</t>
  </si>
  <si>
    <t>Недоимка по местным налогам на 01.01.2010</t>
  </si>
  <si>
    <t xml:space="preserve"> Результаты оценки качества управления финансами и платежеспособности поселений Козловского  района   по состоянию на 01.01.2010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</si>
</sst>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0.233</c:v>
                </c:pt>
                <c:pt idx="7">
                  <c:v>0</c:v>
                </c:pt>
                <c:pt idx="8">
                  <c:v>0.113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0.558</c:v>
                </c:pt>
                <c:pt idx="1">
                  <c:v>0</c:v>
                </c:pt>
                <c:pt idx="2">
                  <c:v>0.728</c:v>
                </c:pt>
                <c:pt idx="3">
                  <c:v>0.53</c:v>
                </c:pt>
                <c:pt idx="4">
                  <c:v>0.624</c:v>
                </c:pt>
                <c:pt idx="5">
                  <c:v>0.797</c:v>
                </c:pt>
                <c:pt idx="6">
                  <c:v>1.319</c:v>
                </c:pt>
                <c:pt idx="7">
                  <c:v>0.84</c:v>
                </c:pt>
                <c:pt idx="8">
                  <c:v>0.881</c:v>
                </c:pt>
                <c:pt idx="9">
                  <c:v>0.222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0.75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0.384</c:v>
                </c:pt>
                <c:pt idx="1">
                  <c:v>0.048</c:v>
                </c:pt>
                <c:pt idx="2">
                  <c:v>0.48</c:v>
                </c:pt>
                <c:pt idx="3">
                  <c:v>0.456</c:v>
                </c:pt>
                <c:pt idx="4">
                  <c:v>0.312</c:v>
                </c:pt>
                <c:pt idx="5">
                  <c:v>0.36</c:v>
                </c:pt>
                <c:pt idx="6">
                  <c:v>0</c:v>
                </c:pt>
                <c:pt idx="7">
                  <c:v>0.72</c:v>
                </c:pt>
                <c:pt idx="8">
                  <c:v>0.384</c:v>
                </c:pt>
                <c:pt idx="9">
                  <c:v>0.576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10.792000000000002</c:v>
                </c:pt>
                <c:pt idx="1">
                  <c:v>9.898</c:v>
                </c:pt>
                <c:pt idx="2">
                  <c:v>10.308</c:v>
                </c:pt>
                <c:pt idx="3">
                  <c:v>10.835999999999999</c:v>
                </c:pt>
                <c:pt idx="4">
                  <c:v>10.786</c:v>
                </c:pt>
                <c:pt idx="5">
                  <c:v>10.757</c:v>
                </c:pt>
                <c:pt idx="6">
                  <c:v>11.402000000000001</c:v>
                </c:pt>
                <c:pt idx="7">
                  <c:v>10.660000000000002</c:v>
                </c:pt>
                <c:pt idx="8">
                  <c:v>11.978000000000002</c:v>
                </c:pt>
                <c:pt idx="9">
                  <c:v>9.898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9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228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3">
        <v>0</v>
      </c>
      <c r="D6" s="194">
        <v>0</v>
      </c>
      <c r="E6" s="194">
        <v>0.558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0.384</v>
      </c>
      <c r="R6" s="194">
        <v>1</v>
      </c>
      <c r="S6" s="194">
        <f aca="true" t="shared" si="0" ref="S6:S29">SUM(C6:R6)</f>
        <v>10.792000000000002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0.75</v>
      </c>
      <c r="N7" s="194">
        <v>0</v>
      </c>
      <c r="O7" s="194">
        <v>0.75</v>
      </c>
      <c r="P7" s="194">
        <v>0.75</v>
      </c>
      <c r="Q7" s="194">
        <v>0.048</v>
      </c>
      <c r="R7" s="194">
        <v>1</v>
      </c>
      <c r="S7" s="194">
        <f t="shared" si="0"/>
        <v>9.898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0.728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</v>
      </c>
      <c r="N8" s="194">
        <v>0</v>
      </c>
      <c r="O8" s="194">
        <v>0.75</v>
      </c>
      <c r="P8" s="194">
        <v>0.75</v>
      </c>
      <c r="Q8" s="194">
        <v>0.48</v>
      </c>
      <c r="R8" s="194">
        <v>1</v>
      </c>
      <c r="S8" s="194">
        <f t="shared" si="0"/>
        <v>10.308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0.53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0.456</v>
      </c>
      <c r="R9" s="194">
        <v>1</v>
      </c>
      <c r="S9" s="194">
        <f t="shared" si="0"/>
        <v>10.835999999999999</v>
      </c>
    </row>
    <row r="10" spans="1:19" ht="22.5">
      <c r="A10" s="192">
        <v>5</v>
      </c>
      <c r="B10" s="30" t="s">
        <v>177</v>
      </c>
      <c r="C10" s="193">
        <v>0</v>
      </c>
      <c r="D10" s="194">
        <v>0</v>
      </c>
      <c r="E10" s="194">
        <v>0.624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0.312</v>
      </c>
      <c r="R10" s="194">
        <v>1</v>
      </c>
      <c r="S10" s="194">
        <f t="shared" si="0"/>
        <v>10.786</v>
      </c>
    </row>
    <row r="11" spans="1:19" ht="12.75">
      <c r="A11" s="192">
        <v>6</v>
      </c>
      <c r="B11" s="30" t="s">
        <v>178</v>
      </c>
      <c r="C11" s="193">
        <v>0</v>
      </c>
      <c r="D11" s="194">
        <v>0.5</v>
      </c>
      <c r="E11" s="194">
        <v>0.797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</v>
      </c>
      <c r="O11" s="194">
        <v>0.75</v>
      </c>
      <c r="P11" s="194">
        <v>0.75</v>
      </c>
      <c r="Q11" s="194">
        <v>0.36</v>
      </c>
      <c r="R11" s="194">
        <v>1</v>
      </c>
      <c r="S11" s="194">
        <f t="shared" si="0"/>
        <v>10.757</v>
      </c>
    </row>
    <row r="12" spans="1:19" ht="12.75">
      <c r="A12" s="192">
        <v>7</v>
      </c>
      <c r="B12" s="30" t="s">
        <v>195</v>
      </c>
      <c r="C12" s="193">
        <v>0.233</v>
      </c>
      <c r="D12" s="194">
        <v>0</v>
      </c>
      <c r="E12" s="194">
        <v>1.319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</v>
      </c>
      <c r="O12" s="194">
        <v>0.75</v>
      </c>
      <c r="P12" s="194">
        <v>0.75</v>
      </c>
      <c r="Q12" s="194">
        <v>0</v>
      </c>
      <c r="R12" s="194">
        <v>1</v>
      </c>
      <c r="S12" s="194">
        <f t="shared" si="0"/>
        <v>11.402000000000001</v>
      </c>
    </row>
    <row r="13" spans="1:19" ht="22.5">
      <c r="A13" s="192">
        <v>8</v>
      </c>
      <c r="B13" s="30" t="s">
        <v>180</v>
      </c>
      <c r="C13" s="193">
        <v>0</v>
      </c>
      <c r="D13" s="194">
        <v>0</v>
      </c>
      <c r="E13" s="194">
        <v>0.84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</v>
      </c>
      <c r="N13" s="194">
        <v>0</v>
      </c>
      <c r="O13" s="194">
        <v>0.75</v>
      </c>
      <c r="P13" s="194">
        <v>0.75</v>
      </c>
      <c r="Q13" s="194">
        <v>0.72</v>
      </c>
      <c r="R13" s="194">
        <v>1</v>
      </c>
      <c r="S13" s="194">
        <f t="shared" si="0"/>
        <v>10.660000000000002</v>
      </c>
    </row>
    <row r="14" spans="1:19" ht="22.5">
      <c r="A14" s="192">
        <v>9</v>
      </c>
      <c r="B14" s="30" t="s">
        <v>196</v>
      </c>
      <c r="C14" s="193">
        <v>0.113</v>
      </c>
      <c r="D14" s="194">
        <v>0</v>
      </c>
      <c r="E14" s="194">
        <v>0.881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0.384</v>
      </c>
      <c r="R14" s="194">
        <v>1</v>
      </c>
      <c r="S14" s="194">
        <f t="shared" si="0"/>
        <v>11.978000000000002</v>
      </c>
    </row>
    <row r="15" spans="1:19" ht="22.5">
      <c r="A15" s="192">
        <v>10</v>
      </c>
      <c r="B15" s="30" t="s">
        <v>182</v>
      </c>
      <c r="C15" s="193">
        <v>0</v>
      </c>
      <c r="D15" s="194">
        <v>0</v>
      </c>
      <c r="E15" s="194">
        <v>0.222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</v>
      </c>
      <c r="O15" s="194">
        <v>0.75</v>
      </c>
      <c r="P15" s="194">
        <v>0.75</v>
      </c>
      <c r="Q15" s="194">
        <v>0.576</v>
      </c>
      <c r="R15" s="194">
        <v>1</v>
      </c>
      <c r="S15" s="194">
        <f t="shared" si="0"/>
        <v>9.898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D1">
      <selection activeCell="F16" sqref="F1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204" t="s">
        <v>3</v>
      </c>
      <c r="B3" s="202" t="s">
        <v>102</v>
      </c>
      <c r="C3" s="28" t="s">
        <v>123</v>
      </c>
      <c r="D3" s="36" t="s">
        <v>217</v>
      </c>
      <c r="E3" s="36" t="s">
        <v>221</v>
      </c>
      <c r="F3" s="36" t="s">
        <v>222</v>
      </c>
      <c r="G3" s="100" t="s">
        <v>134</v>
      </c>
      <c r="H3" s="5" t="s">
        <v>24</v>
      </c>
      <c r="I3" s="196" t="s">
        <v>4</v>
      </c>
      <c r="J3" s="196" t="s">
        <v>5</v>
      </c>
      <c r="K3" s="5" t="s">
        <v>6</v>
      </c>
    </row>
    <row r="4" spans="1:11" s="10" customFormat="1" ht="37.5" customHeight="1">
      <c r="A4" s="204"/>
      <c r="B4" s="202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97"/>
      <c r="J4" s="197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3707.6</v>
      </c>
      <c r="E6" s="13">
        <v>35.1</v>
      </c>
      <c r="F6" s="54">
        <v>379.1</v>
      </c>
      <c r="G6" s="13">
        <f>D6-E6-F6</f>
        <v>3293.4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2128.1</v>
      </c>
      <c r="E7" s="13">
        <v>35.1</v>
      </c>
      <c r="F7" s="54">
        <v>140</v>
      </c>
      <c r="G7" s="13">
        <f aca="true" t="shared" si="2" ref="G7:G23">D7-E7-F7</f>
        <v>1953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2464.6</v>
      </c>
      <c r="E8" s="13">
        <v>35.1</v>
      </c>
      <c r="F8" s="54">
        <v>385</v>
      </c>
      <c r="G8" s="13">
        <f t="shared" si="2"/>
        <v>2044.5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3646.9</v>
      </c>
      <c r="E9" s="13">
        <v>751.3</v>
      </c>
      <c r="F9" s="54">
        <v>586.1</v>
      </c>
      <c r="G9" s="13">
        <f t="shared" si="2"/>
        <v>2309.5000000000005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4943.6</v>
      </c>
      <c r="E10" s="13">
        <v>116.9</v>
      </c>
      <c r="F10" s="54">
        <v>600.4</v>
      </c>
      <c r="G10" s="13">
        <f t="shared" si="2"/>
        <v>4226.300000000001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10087.8</v>
      </c>
      <c r="E11" s="13">
        <v>35.1</v>
      </c>
      <c r="F11" s="54">
        <v>7256.6</v>
      </c>
      <c r="G11" s="13">
        <f t="shared" si="2"/>
        <v>2796.0999999999985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20700.9</v>
      </c>
      <c r="E12" s="13">
        <v>1537.6</v>
      </c>
      <c r="F12" s="54">
        <v>1001.6</v>
      </c>
      <c r="G12" s="13">
        <f t="shared" si="2"/>
        <v>18161.700000000004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6142</v>
      </c>
      <c r="E13" s="13">
        <v>35.1</v>
      </c>
      <c r="F13" s="54">
        <v>3636.1</v>
      </c>
      <c r="G13" s="13">
        <f t="shared" si="2"/>
        <v>2470.7999999999997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6558</v>
      </c>
      <c r="E14" s="13">
        <v>716.9</v>
      </c>
      <c r="F14" s="54">
        <v>1189.9</v>
      </c>
      <c r="G14" s="13">
        <f t="shared" si="2"/>
        <v>4651.200000000001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2813.4</v>
      </c>
      <c r="E15" s="13">
        <v>751.2</v>
      </c>
      <c r="F15" s="54">
        <v>105.6</v>
      </c>
      <c r="G15" s="13">
        <f t="shared" si="2"/>
        <v>1956.6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202" t="s">
        <v>39</v>
      </c>
      <c r="B24" s="203"/>
      <c r="C24" s="19">
        <f>SUM(C6:C23)</f>
        <v>0</v>
      </c>
      <c r="D24" s="19">
        <f>SUM(D6:D23)</f>
        <v>63192.9</v>
      </c>
      <c r="E24" s="56">
        <f>SUM(E6:E23)</f>
        <v>4049.3999999999996</v>
      </c>
      <c r="F24" s="19">
        <f>SUM(F6:F23)</f>
        <v>15280.400000000001</v>
      </c>
      <c r="G24" s="52">
        <f>SUM(G6:G23)</f>
        <v>43863.1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E16" sqref="E1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4" t="s">
        <v>9</v>
      </c>
      <c r="B3" s="202" t="s">
        <v>102</v>
      </c>
      <c r="C3" s="28" t="s">
        <v>124</v>
      </c>
      <c r="D3" s="36" t="s">
        <v>213</v>
      </c>
      <c r="E3" s="36" t="s">
        <v>220</v>
      </c>
      <c r="F3" s="29" t="s">
        <v>125</v>
      </c>
      <c r="G3" s="5" t="s">
        <v>24</v>
      </c>
      <c r="H3" s="196" t="s">
        <v>4</v>
      </c>
      <c r="I3" s="196" t="s">
        <v>5</v>
      </c>
      <c r="J3" s="6" t="s">
        <v>6</v>
      </c>
    </row>
    <row r="4" spans="1:10" s="10" customFormat="1" ht="42.75" customHeight="1">
      <c r="A4" s="204"/>
      <c r="B4" s="202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97"/>
      <c r="I4" s="197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983.5</v>
      </c>
      <c r="E6" s="53">
        <v>4</v>
      </c>
      <c r="F6" s="13">
        <f>D6+E6</f>
        <v>987.5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247.4</v>
      </c>
      <c r="E7" s="54">
        <v>0</v>
      </c>
      <c r="F7" s="13">
        <f aca="true" t="shared" si="1" ref="F7:F29">D7+E7</f>
        <v>247.4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215</v>
      </c>
      <c r="E8" s="54">
        <v>59</v>
      </c>
      <c r="F8" s="13">
        <f t="shared" si="1"/>
        <v>274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333.5</v>
      </c>
      <c r="E9" s="54">
        <v>27.1</v>
      </c>
      <c r="F9" s="13">
        <f t="shared" si="1"/>
        <v>360.6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351.1</v>
      </c>
      <c r="E10" s="54">
        <v>15</v>
      </c>
      <c r="F10" s="13">
        <f t="shared" si="1"/>
        <v>366.1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225.2</v>
      </c>
      <c r="E11" s="54">
        <v>24</v>
      </c>
      <c r="F11" s="13">
        <f t="shared" si="1"/>
        <v>249.2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11341.6</v>
      </c>
      <c r="E12" s="54">
        <v>158.4</v>
      </c>
      <c r="F12" s="13">
        <f t="shared" si="1"/>
        <v>11500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206.8</v>
      </c>
      <c r="E13" s="54">
        <v>66.5</v>
      </c>
      <c r="F13" s="13">
        <f t="shared" si="1"/>
        <v>273.3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2749.2</v>
      </c>
      <c r="E14" s="54">
        <v>60.5</v>
      </c>
      <c r="F14" s="13">
        <f t="shared" si="1"/>
        <v>2809.7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389.5</v>
      </c>
      <c r="E15" s="54">
        <v>1</v>
      </c>
      <c r="F15" s="13">
        <f t="shared" si="1"/>
        <v>390.5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2" t="s">
        <v>39</v>
      </c>
      <c r="B30" s="203"/>
      <c r="C30" s="19">
        <f>SUM(C6:C29)</f>
        <v>0</v>
      </c>
      <c r="D30" s="19">
        <f>SUM(D6:D29)</f>
        <v>17042.8</v>
      </c>
      <c r="E30" s="19">
        <f>SUM(E6:E29)</f>
        <v>415.5</v>
      </c>
      <c r="F30" s="19">
        <f>SUM(F6:F29)</f>
        <v>17458.3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I3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148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204" t="s">
        <v>9</v>
      </c>
      <c r="B4" s="202" t="s">
        <v>102</v>
      </c>
      <c r="C4" s="5" t="s">
        <v>204</v>
      </c>
      <c r="D4" s="5" t="s">
        <v>226</v>
      </c>
      <c r="E4" s="36" t="s">
        <v>31</v>
      </c>
      <c r="F4" s="36" t="s">
        <v>202</v>
      </c>
      <c r="G4" s="36" t="s">
        <v>205</v>
      </c>
      <c r="H4" s="83" t="s">
        <v>135</v>
      </c>
      <c r="I4" s="36" t="s">
        <v>214</v>
      </c>
      <c r="J4" s="36" t="s">
        <v>216</v>
      </c>
      <c r="K4" s="5" t="s">
        <v>215</v>
      </c>
      <c r="L4" s="6" t="s">
        <v>136</v>
      </c>
      <c r="M4" s="36" t="s">
        <v>217</v>
      </c>
      <c r="N4" s="36" t="s">
        <v>218</v>
      </c>
      <c r="O4" s="36" t="s">
        <v>219</v>
      </c>
      <c r="P4" s="29" t="s">
        <v>149</v>
      </c>
      <c r="Q4" s="5" t="s">
        <v>60</v>
      </c>
      <c r="R4" s="196" t="s">
        <v>4</v>
      </c>
      <c r="S4" s="196" t="s">
        <v>10</v>
      </c>
      <c r="T4" s="6" t="s">
        <v>6</v>
      </c>
    </row>
    <row r="5" spans="1:20" s="10" customFormat="1" ht="45.75" customHeight="1">
      <c r="A5" s="204"/>
      <c r="B5" s="202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97"/>
      <c r="S5" s="197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3819</v>
      </c>
      <c r="G7" s="33">
        <v>414.2</v>
      </c>
      <c r="H7" s="85">
        <f>F7-G7</f>
        <v>3404.8</v>
      </c>
      <c r="I7" s="33">
        <v>25.4</v>
      </c>
      <c r="J7" s="33">
        <v>0</v>
      </c>
      <c r="K7" s="33">
        <f>I7-J7</f>
        <v>25.4</v>
      </c>
      <c r="L7" s="12">
        <f aca="true" t="shared" si="0" ref="L7:L16">F7-G7-K7</f>
        <v>3379.4</v>
      </c>
      <c r="M7" s="54">
        <v>3707.6</v>
      </c>
      <c r="N7" s="13">
        <v>35.1</v>
      </c>
      <c r="O7" s="54">
        <v>379.1</v>
      </c>
      <c r="P7" s="13">
        <f>M7-N7-O7</f>
        <v>3293.4</v>
      </c>
      <c r="Q7" s="17">
        <f>L7/P7*100</f>
        <v>102.61128317240542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2221.2</v>
      </c>
      <c r="G8" s="33">
        <v>175.1</v>
      </c>
      <c r="H8" s="85">
        <f aca="true" t="shared" si="3" ref="H8:H30">F8-G8</f>
        <v>2046.1</v>
      </c>
      <c r="I8" s="33">
        <v>10</v>
      </c>
      <c r="J8" s="33">
        <v>0</v>
      </c>
      <c r="K8" s="33">
        <f aca="true" t="shared" si="4" ref="K8:K30">I8-J8</f>
        <v>10</v>
      </c>
      <c r="L8" s="12">
        <f t="shared" si="0"/>
        <v>2036.1</v>
      </c>
      <c r="M8" s="54">
        <v>2128.1</v>
      </c>
      <c r="N8" s="13">
        <v>35.1</v>
      </c>
      <c r="O8" s="54">
        <v>140</v>
      </c>
      <c r="P8" s="13">
        <f aca="true" t="shared" si="5" ref="P8:P30">M8-N8-O8</f>
        <v>1953</v>
      </c>
      <c r="Q8" s="17">
        <f aca="true" t="shared" si="6" ref="Q8:Q30">L8/P8*100</f>
        <v>104.25499231950846</v>
      </c>
      <c r="R8" s="1">
        <v>1</v>
      </c>
      <c r="S8" s="14">
        <v>0.75</v>
      </c>
      <c r="T8" s="14">
        <f t="shared" si="1"/>
        <v>0.75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2525.4</v>
      </c>
      <c r="G9" s="33">
        <v>420.1</v>
      </c>
      <c r="H9" s="85">
        <f t="shared" si="3"/>
        <v>2105.3</v>
      </c>
      <c r="I9" s="33">
        <v>289.7</v>
      </c>
      <c r="J9" s="33">
        <v>210</v>
      </c>
      <c r="K9" s="33">
        <f t="shared" si="4"/>
        <v>79.69999999999999</v>
      </c>
      <c r="L9" s="12">
        <f t="shared" si="0"/>
        <v>2025.6000000000001</v>
      </c>
      <c r="M9" s="54">
        <v>2464.6</v>
      </c>
      <c r="N9" s="13">
        <v>35.1</v>
      </c>
      <c r="O9" s="54">
        <v>385</v>
      </c>
      <c r="P9" s="13">
        <f t="shared" si="5"/>
        <v>2044.5</v>
      </c>
      <c r="Q9" s="17">
        <f t="shared" si="6"/>
        <v>99.07556859867938</v>
      </c>
      <c r="R9" s="1">
        <v>0</v>
      </c>
      <c r="S9" s="14">
        <v>0.75</v>
      </c>
      <c r="T9" s="14">
        <f t="shared" si="1"/>
        <v>0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3717.7</v>
      </c>
      <c r="G10" s="33">
        <v>1337.4</v>
      </c>
      <c r="H10" s="85">
        <f t="shared" si="3"/>
        <v>2380.2999999999997</v>
      </c>
      <c r="I10" s="33">
        <v>738.2</v>
      </c>
      <c r="J10" s="33">
        <v>716.2</v>
      </c>
      <c r="K10" s="33">
        <f t="shared" si="4"/>
        <v>22</v>
      </c>
      <c r="L10" s="12">
        <f t="shared" si="0"/>
        <v>2358.2999999999997</v>
      </c>
      <c r="M10" s="54">
        <v>3646.9</v>
      </c>
      <c r="N10" s="13">
        <v>751.3</v>
      </c>
      <c r="O10" s="54">
        <v>586.1</v>
      </c>
      <c r="P10" s="13">
        <f t="shared" si="5"/>
        <v>2309.5000000000005</v>
      </c>
      <c r="Q10" s="17">
        <f t="shared" si="6"/>
        <v>102.11301147434506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5098.6</v>
      </c>
      <c r="G11" s="33">
        <v>717.3</v>
      </c>
      <c r="H11" s="85">
        <f t="shared" si="3"/>
        <v>4381.3</v>
      </c>
      <c r="I11" s="33">
        <v>112.9</v>
      </c>
      <c r="J11" s="33">
        <v>0</v>
      </c>
      <c r="K11" s="33">
        <f t="shared" si="4"/>
        <v>112.9</v>
      </c>
      <c r="L11" s="12">
        <f t="shared" si="0"/>
        <v>4268.400000000001</v>
      </c>
      <c r="M11" s="54">
        <v>4943.6</v>
      </c>
      <c r="N11" s="13">
        <v>116.9</v>
      </c>
      <c r="O11" s="54">
        <v>600.4</v>
      </c>
      <c r="P11" s="13">
        <f t="shared" si="5"/>
        <v>4226.300000000001</v>
      </c>
      <c r="Q11" s="17">
        <f t="shared" si="6"/>
        <v>100.99614319854244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10186.7</v>
      </c>
      <c r="G12" s="33">
        <v>7291.7</v>
      </c>
      <c r="H12" s="85">
        <f t="shared" si="3"/>
        <v>2895.000000000001</v>
      </c>
      <c r="I12" s="33">
        <v>7156.5</v>
      </c>
      <c r="J12" s="33">
        <v>6621.7</v>
      </c>
      <c r="K12" s="33">
        <f t="shared" si="4"/>
        <v>534.8000000000002</v>
      </c>
      <c r="L12" s="12">
        <f t="shared" si="0"/>
        <v>2360.2000000000007</v>
      </c>
      <c r="M12" s="54">
        <v>10087.8</v>
      </c>
      <c r="N12" s="13">
        <v>35.1</v>
      </c>
      <c r="O12" s="54">
        <v>7256.6</v>
      </c>
      <c r="P12" s="13">
        <f t="shared" si="5"/>
        <v>2796.0999999999985</v>
      </c>
      <c r="Q12" s="17">
        <f t="shared" si="6"/>
        <v>84.41042881155903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22895.4</v>
      </c>
      <c r="G13" s="33">
        <v>2539.2</v>
      </c>
      <c r="H13" s="85">
        <f t="shared" si="3"/>
        <v>20356.2</v>
      </c>
      <c r="I13" s="33">
        <v>2353.1</v>
      </c>
      <c r="J13" s="33">
        <v>1380</v>
      </c>
      <c r="K13" s="33">
        <f t="shared" si="4"/>
        <v>973.0999999999999</v>
      </c>
      <c r="L13" s="12">
        <f t="shared" si="0"/>
        <v>19383.100000000002</v>
      </c>
      <c r="M13" s="54">
        <v>20700.9</v>
      </c>
      <c r="N13" s="13">
        <v>1537.6</v>
      </c>
      <c r="O13" s="54">
        <v>1001.6</v>
      </c>
      <c r="P13" s="13">
        <f t="shared" si="5"/>
        <v>18161.700000000004</v>
      </c>
      <c r="Q13" s="17">
        <f t="shared" si="6"/>
        <v>106.72514136892471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6191</v>
      </c>
      <c r="G14" s="33">
        <v>3671.2</v>
      </c>
      <c r="H14" s="85">
        <f t="shared" si="3"/>
        <v>2519.8</v>
      </c>
      <c r="I14" s="33">
        <v>64.7</v>
      </c>
      <c r="J14" s="33">
        <v>0</v>
      </c>
      <c r="K14" s="33">
        <f t="shared" si="4"/>
        <v>64.7</v>
      </c>
      <c r="L14" s="12">
        <f t="shared" si="0"/>
        <v>2455.1000000000004</v>
      </c>
      <c r="M14" s="54">
        <v>6142</v>
      </c>
      <c r="N14" s="13">
        <v>35.1</v>
      </c>
      <c r="O14" s="54">
        <v>3636.1</v>
      </c>
      <c r="P14" s="13">
        <f t="shared" si="5"/>
        <v>2470.7999999999997</v>
      </c>
      <c r="Q14" s="17">
        <f t="shared" si="6"/>
        <v>99.36457827424319</v>
      </c>
      <c r="R14" s="1">
        <v>0</v>
      </c>
      <c r="S14" s="14">
        <v>0.75</v>
      </c>
      <c r="T14" s="14">
        <f t="shared" si="1"/>
        <v>0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6715.3</v>
      </c>
      <c r="G15" s="33">
        <v>1906.8</v>
      </c>
      <c r="H15" s="85">
        <f t="shared" si="3"/>
        <v>4808.5</v>
      </c>
      <c r="I15" s="33">
        <v>635</v>
      </c>
      <c r="J15" s="33">
        <v>600</v>
      </c>
      <c r="K15" s="33">
        <f t="shared" si="4"/>
        <v>35</v>
      </c>
      <c r="L15" s="12">
        <f t="shared" si="0"/>
        <v>4773.5</v>
      </c>
      <c r="M15" s="54">
        <v>6558</v>
      </c>
      <c r="N15" s="13">
        <v>716.9</v>
      </c>
      <c r="O15" s="54">
        <v>1189.9</v>
      </c>
      <c r="P15" s="13">
        <f t="shared" si="5"/>
        <v>4651.200000000001</v>
      </c>
      <c r="Q15" s="17">
        <f t="shared" si="6"/>
        <v>102.62942896456826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2864.4</v>
      </c>
      <c r="G16" s="33">
        <v>856.8</v>
      </c>
      <c r="H16" s="85">
        <f t="shared" si="3"/>
        <v>2007.6000000000001</v>
      </c>
      <c r="I16" s="33">
        <v>769.3</v>
      </c>
      <c r="J16" s="33">
        <v>716.2</v>
      </c>
      <c r="K16" s="33">
        <f t="shared" si="4"/>
        <v>53.09999999999991</v>
      </c>
      <c r="L16" s="12">
        <f t="shared" si="0"/>
        <v>1954.5000000000002</v>
      </c>
      <c r="M16" s="54">
        <v>2813.4</v>
      </c>
      <c r="N16" s="13">
        <v>751.2</v>
      </c>
      <c r="O16" s="54">
        <v>105.6</v>
      </c>
      <c r="P16" s="13">
        <f t="shared" si="5"/>
        <v>1956.6</v>
      </c>
      <c r="Q16" s="17">
        <f t="shared" si="6"/>
        <v>99.8926709598283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2" t="s">
        <v>39</v>
      </c>
      <c r="B31" s="203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66234.7</v>
      </c>
      <c r="G31" s="30">
        <f t="shared" si="8"/>
        <v>19329.8</v>
      </c>
      <c r="H31" s="86">
        <f t="shared" si="8"/>
        <v>46904.9</v>
      </c>
      <c r="I31" s="30">
        <f t="shared" si="8"/>
        <v>12154.800000000001</v>
      </c>
      <c r="J31" s="30">
        <f t="shared" si="8"/>
        <v>10244.1</v>
      </c>
      <c r="K31" s="30">
        <f t="shared" si="8"/>
        <v>1910.7</v>
      </c>
      <c r="L31" s="19">
        <f t="shared" si="8"/>
        <v>44994.200000000004</v>
      </c>
      <c r="M31" s="19">
        <f t="shared" si="8"/>
        <v>63192.9</v>
      </c>
      <c r="N31" s="56">
        <f t="shared" si="8"/>
        <v>4049.3999999999996</v>
      </c>
      <c r="O31" s="19">
        <f t="shared" si="8"/>
        <v>15280.400000000001</v>
      </c>
      <c r="P31" s="52">
        <f t="shared" si="8"/>
        <v>43863.1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H12" sqref="H12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204" t="s">
        <v>13</v>
      </c>
      <c r="B3" s="202" t="s">
        <v>102</v>
      </c>
      <c r="C3" s="28" t="s">
        <v>138</v>
      </c>
      <c r="D3" s="27"/>
      <c r="E3" s="27"/>
      <c r="F3" s="36" t="s">
        <v>206</v>
      </c>
      <c r="G3" s="36" t="s">
        <v>207</v>
      </c>
      <c r="H3" s="29" t="s">
        <v>150</v>
      </c>
      <c r="I3" s="5" t="s">
        <v>24</v>
      </c>
      <c r="J3" s="196" t="s">
        <v>11</v>
      </c>
      <c r="K3" s="196" t="s">
        <v>12</v>
      </c>
      <c r="L3" s="6" t="s">
        <v>6</v>
      </c>
    </row>
    <row r="4" spans="1:12" s="10" customFormat="1" ht="42.75" customHeight="1">
      <c r="A4" s="204"/>
      <c r="B4" s="202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97"/>
      <c r="K4" s="197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-111.4</v>
      </c>
      <c r="D6" s="13"/>
      <c r="E6" s="13"/>
      <c r="F6" s="13">
        <v>983.5</v>
      </c>
      <c r="G6" s="53">
        <v>4</v>
      </c>
      <c r="H6" s="13">
        <f>F6+G6</f>
        <v>987.5</v>
      </c>
      <c r="I6" s="63">
        <f>C6/H6*100</f>
        <v>-11.281012658227848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-93.1</v>
      </c>
      <c r="D7" s="13"/>
      <c r="E7" s="13"/>
      <c r="F7" s="13">
        <v>247.4</v>
      </c>
      <c r="G7" s="54">
        <v>0</v>
      </c>
      <c r="H7" s="13">
        <f aca="true" t="shared" si="1" ref="H7:H29">F7+G7</f>
        <v>247.4</v>
      </c>
      <c r="I7" s="17">
        <f aca="true" t="shared" si="2" ref="I7:I29">C7/H7*100</f>
        <v>-37.63136620856912</v>
      </c>
      <c r="J7" s="1">
        <v>0</v>
      </c>
      <c r="K7" s="14">
        <v>0.75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2">
        <v>-60.8</v>
      </c>
      <c r="D8" s="13"/>
      <c r="E8" s="13"/>
      <c r="F8" s="13">
        <v>215</v>
      </c>
      <c r="G8" s="54">
        <v>59</v>
      </c>
      <c r="H8" s="13">
        <f t="shared" si="1"/>
        <v>274</v>
      </c>
      <c r="I8" s="17">
        <f t="shared" si="2"/>
        <v>-22.189781021897808</v>
      </c>
      <c r="J8" s="1">
        <v>0</v>
      </c>
      <c r="K8" s="14">
        <v>0.75</v>
      </c>
      <c r="L8" s="14">
        <f t="shared" si="0"/>
        <v>0</v>
      </c>
    </row>
    <row r="9" spans="1:12" ht="22.5">
      <c r="A9" s="11">
        <v>4</v>
      </c>
      <c r="B9" s="16" t="s">
        <v>176</v>
      </c>
      <c r="C9" s="12">
        <v>-70.8</v>
      </c>
      <c r="D9" s="13"/>
      <c r="E9" s="13"/>
      <c r="F9" s="13">
        <v>333.5</v>
      </c>
      <c r="G9" s="54">
        <v>27.1</v>
      </c>
      <c r="H9" s="13">
        <f t="shared" si="1"/>
        <v>360.6</v>
      </c>
      <c r="I9" s="17">
        <f t="shared" si="2"/>
        <v>-19.633943427620633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-155</v>
      </c>
      <c r="D10" s="13"/>
      <c r="E10" s="13"/>
      <c r="F10" s="13">
        <v>351.1</v>
      </c>
      <c r="G10" s="54">
        <v>15</v>
      </c>
      <c r="H10" s="13">
        <f t="shared" si="1"/>
        <v>366.1</v>
      </c>
      <c r="I10" s="17">
        <f t="shared" si="2"/>
        <v>-42.338158972958205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-98.9</v>
      </c>
      <c r="D11" s="13"/>
      <c r="E11" s="13"/>
      <c r="F11" s="13">
        <v>225.2</v>
      </c>
      <c r="G11" s="54">
        <v>24</v>
      </c>
      <c r="H11" s="13">
        <f t="shared" si="1"/>
        <v>249.2</v>
      </c>
      <c r="I11" s="17">
        <f t="shared" si="2"/>
        <v>-39.686998394863565</v>
      </c>
      <c r="J11" s="1">
        <v>0</v>
      </c>
      <c r="K11" s="14">
        <v>0.75</v>
      </c>
      <c r="L11" s="14">
        <f t="shared" si="0"/>
        <v>0</v>
      </c>
    </row>
    <row r="12" spans="1:12" ht="22.5">
      <c r="A12" s="11">
        <v>7</v>
      </c>
      <c r="B12" s="16" t="s">
        <v>179</v>
      </c>
      <c r="C12" s="12">
        <v>-2194.5</v>
      </c>
      <c r="D12" s="13"/>
      <c r="E12" s="13"/>
      <c r="F12" s="13">
        <v>11341.6</v>
      </c>
      <c r="G12" s="54">
        <v>158.4</v>
      </c>
      <c r="H12" s="13">
        <f t="shared" si="1"/>
        <v>11500</v>
      </c>
      <c r="I12" s="17">
        <f t="shared" si="2"/>
        <v>-19.082608695652173</v>
      </c>
      <c r="J12" s="1">
        <v>0</v>
      </c>
      <c r="K12" s="14">
        <v>0.75</v>
      </c>
      <c r="L12" s="14">
        <f t="shared" si="0"/>
        <v>0</v>
      </c>
    </row>
    <row r="13" spans="1:12" ht="22.5">
      <c r="A13" s="11">
        <v>8</v>
      </c>
      <c r="B13" s="16" t="s">
        <v>180</v>
      </c>
      <c r="C13" s="12">
        <v>-49</v>
      </c>
      <c r="D13" s="13"/>
      <c r="E13" s="13"/>
      <c r="F13" s="13">
        <v>206.8</v>
      </c>
      <c r="G13" s="54">
        <v>66.5</v>
      </c>
      <c r="H13" s="13">
        <f t="shared" si="1"/>
        <v>273.3</v>
      </c>
      <c r="I13" s="17">
        <f t="shared" si="2"/>
        <v>-17.929015733626052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-157.3</v>
      </c>
      <c r="D14" s="13"/>
      <c r="E14" s="13"/>
      <c r="F14" s="13">
        <v>2749.2</v>
      </c>
      <c r="G14" s="54">
        <v>60.5</v>
      </c>
      <c r="H14" s="13">
        <f t="shared" si="1"/>
        <v>2809.7</v>
      </c>
      <c r="I14" s="17">
        <f t="shared" si="2"/>
        <v>-5.598462469302774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-51</v>
      </c>
      <c r="D15" s="13"/>
      <c r="E15" s="13"/>
      <c r="F15" s="13">
        <v>389.5</v>
      </c>
      <c r="G15" s="54">
        <v>1</v>
      </c>
      <c r="H15" s="13">
        <f t="shared" si="1"/>
        <v>390.5</v>
      </c>
      <c r="I15" s="17">
        <f t="shared" si="2"/>
        <v>-13.060179257362355</v>
      </c>
      <c r="J15" s="1">
        <v>0</v>
      </c>
      <c r="K15" s="14">
        <v>0.75</v>
      </c>
      <c r="L15" s="14">
        <f t="shared" si="0"/>
        <v>0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2" t="s">
        <v>39</v>
      </c>
      <c r="B30" s="203"/>
      <c r="C30" s="19">
        <f aca="true" t="shared" si="3" ref="C30:H30">SUM(C6:C29)</f>
        <v>-3041.8</v>
      </c>
      <c r="D30" s="19">
        <f t="shared" si="3"/>
        <v>0</v>
      </c>
      <c r="E30" s="19">
        <f t="shared" si="3"/>
        <v>0</v>
      </c>
      <c r="F30" s="32">
        <f t="shared" si="3"/>
        <v>17042.8</v>
      </c>
      <c r="G30" s="19">
        <f t="shared" si="3"/>
        <v>415.5</v>
      </c>
      <c r="H30" s="52">
        <f t="shared" si="3"/>
        <v>17458.3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202" t="s">
        <v>102</v>
      </c>
      <c r="C3" s="68" t="s">
        <v>36</v>
      </c>
      <c r="D3" s="69"/>
      <c r="E3" s="69"/>
      <c r="F3" s="57" t="s">
        <v>213</v>
      </c>
      <c r="G3" s="57" t="s">
        <v>207</v>
      </c>
      <c r="H3" s="70" t="s">
        <v>139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202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983.5</v>
      </c>
      <c r="G6" s="53">
        <v>4</v>
      </c>
      <c r="H6" s="186">
        <f>F6+G6</f>
        <v>987.5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247.4</v>
      </c>
      <c r="G7" s="54">
        <v>0</v>
      </c>
      <c r="H7" s="33">
        <f aca="true" t="shared" si="1" ref="H7:H29">F7+G7</f>
        <v>247.4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215</v>
      </c>
      <c r="G8" s="54">
        <v>59</v>
      </c>
      <c r="H8" s="33">
        <f t="shared" si="1"/>
        <v>274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333.5</v>
      </c>
      <c r="G9" s="54">
        <v>27.1</v>
      </c>
      <c r="H9" s="33">
        <f t="shared" si="1"/>
        <v>360.6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351.1</v>
      </c>
      <c r="G10" s="54">
        <v>15</v>
      </c>
      <c r="H10" s="33">
        <f t="shared" si="1"/>
        <v>366.1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225.2</v>
      </c>
      <c r="G11" s="54">
        <v>24</v>
      </c>
      <c r="H11" s="33">
        <f t="shared" si="1"/>
        <v>249.2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11341.6</v>
      </c>
      <c r="G12" s="54">
        <v>158.4</v>
      </c>
      <c r="H12" s="33">
        <f t="shared" si="1"/>
        <v>11500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206.8</v>
      </c>
      <c r="G13" s="54">
        <v>66.5</v>
      </c>
      <c r="H13" s="33">
        <f t="shared" si="1"/>
        <v>273.3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2749.2</v>
      </c>
      <c r="G14" s="54">
        <v>60.5</v>
      </c>
      <c r="H14" s="33">
        <f t="shared" si="1"/>
        <v>2809.7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389.5</v>
      </c>
      <c r="G15" s="54">
        <v>1</v>
      </c>
      <c r="H15" s="33">
        <f t="shared" si="1"/>
        <v>390.5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17042.8</v>
      </c>
      <c r="G30" s="19">
        <f t="shared" si="3"/>
        <v>415.5</v>
      </c>
      <c r="H30" s="19">
        <f t="shared" si="3"/>
        <v>17458.3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C5">
      <selection activeCell="F6" sqref="F6: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4" t="s">
        <v>14</v>
      </c>
      <c r="B3" s="202" t="s">
        <v>102</v>
      </c>
      <c r="C3" s="6" t="s">
        <v>140</v>
      </c>
      <c r="D3" s="27"/>
      <c r="E3" s="27"/>
      <c r="F3" s="36" t="s">
        <v>202</v>
      </c>
      <c r="G3" s="36" t="s">
        <v>212</v>
      </c>
      <c r="H3" s="29" t="s">
        <v>141</v>
      </c>
      <c r="I3" s="5" t="s">
        <v>41</v>
      </c>
      <c r="J3" s="196" t="s">
        <v>15</v>
      </c>
      <c r="K3" s="196" t="s">
        <v>16</v>
      </c>
      <c r="L3" s="6" t="s">
        <v>6</v>
      </c>
    </row>
    <row r="4" spans="1:12" s="10" customFormat="1" ht="42.75" customHeight="1">
      <c r="A4" s="204"/>
      <c r="B4" s="202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97"/>
      <c r="K4" s="197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3819</v>
      </c>
      <c r="G6" s="33">
        <v>414.2</v>
      </c>
      <c r="H6" s="33">
        <f>F6-G6</f>
        <v>3404.8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2221.2</v>
      </c>
      <c r="G7" s="33">
        <v>175.1</v>
      </c>
      <c r="H7" s="33">
        <f aca="true" t="shared" si="1" ref="H7:H19">F7-G7</f>
        <v>2046.1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2525.4</v>
      </c>
      <c r="G8" s="33">
        <v>420.1</v>
      </c>
      <c r="H8" s="33">
        <f t="shared" si="1"/>
        <v>2105.3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3717.7</v>
      </c>
      <c r="G9" s="33">
        <v>1337.4</v>
      </c>
      <c r="H9" s="33">
        <f t="shared" si="1"/>
        <v>2380.2999999999997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5098.6</v>
      </c>
      <c r="G10" s="33">
        <v>717.3</v>
      </c>
      <c r="H10" s="33">
        <f t="shared" si="1"/>
        <v>4381.3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10186.7</v>
      </c>
      <c r="G11" s="33">
        <v>7291.7</v>
      </c>
      <c r="H11" s="33">
        <f t="shared" si="1"/>
        <v>2895.000000000001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22895.4</v>
      </c>
      <c r="G12" s="33">
        <v>2539.2</v>
      </c>
      <c r="H12" s="33">
        <f t="shared" si="1"/>
        <v>20356.2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6191</v>
      </c>
      <c r="G13" s="33">
        <v>3671.2</v>
      </c>
      <c r="H13" s="33">
        <f t="shared" si="1"/>
        <v>2519.8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6715.3</v>
      </c>
      <c r="G14" s="33">
        <v>1906.8</v>
      </c>
      <c r="H14" s="33">
        <f t="shared" si="1"/>
        <v>4808.5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2864.4</v>
      </c>
      <c r="G15" s="33">
        <v>856.8</v>
      </c>
      <c r="H15" s="33">
        <f t="shared" si="1"/>
        <v>2007.6000000000001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202" t="s">
        <v>39</v>
      </c>
      <c r="B20" s="203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66234.7</v>
      </c>
      <c r="G20" s="30">
        <f t="shared" si="3"/>
        <v>19329.8</v>
      </c>
      <c r="H20" s="19">
        <f t="shared" si="3"/>
        <v>46904.9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J4">
      <selection activeCell="P13" sqref="P13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4" t="s">
        <v>3</v>
      </c>
      <c r="B3" s="202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204</v>
      </c>
      <c r="J3" s="5" t="s">
        <v>226</v>
      </c>
      <c r="K3" s="36" t="s">
        <v>31</v>
      </c>
      <c r="L3" s="36" t="s">
        <v>202</v>
      </c>
      <c r="M3" s="36" t="s">
        <v>211</v>
      </c>
      <c r="N3" s="29" t="s">
        <v>2</v>
      </c>
      <c r="O3" s="5" t="s">
        <v>45</v>
      </c>
      <c r="P3" s="196" t="s">
        <v>17</v>
      </c>
      <c r="Q3" s="196" t="s">
        <v>18</v>
      </c>
      <c r="R3" s="6" t="s">
        <v>6</v>
      </c>
    </row>
    <row r="4" spans="1:18" s="10" customFormat="1" ht="69.75" customHeight="1">
      <c r="A4" s="204"/>
      <c r="B4" s="202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97"/>
      <c r="Q4" s="197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3707.6</v>
      </c>
      <c r="D6" s="13">
        <v>35.1</v>
      </c>
      <c r="E6" s="54">
        <v>379.1</v>
      </c>
      <c r="F6" s="53">
        <f>C6-D6-E6</f>
        <v>3293.4</v>
      </c>
      <c r="G6" s="13"/>
      <c r="H6" s="13"/>
      <c r="I6" s="61">
        <v>0</v>
      </c>
      <c r="J6" s="61">
        <v>0</v>
      </c>
      <c r="K6" s="33">
        <f>J6-I6</f>
        <v>0</v>
      </c>
      <c r="L6" s="33">
        <v>3819</v>
      </c>
      <c r="M6" s="33">
        <v>414.2</v>
      </c>
      <c r="N6" s="33">
        <f>L6-M6</f>
        <v>3404.8</v>
      </c>
      <c r="O6" s="17">
        <f>(F6-N6)/F6*100</f>
        <v>-3.382522620999578</v>
      </c>
      <c r="P6" s="80">
        <v>0.32</v>
      </c>
      <c r="Q6" s="14">
        <v>1.2</v>
      </c>
      <c r="R6" s="14">
        <f aca="true" t="shared" si="0" ref="R6:R29">P6*Q6</f>
        <v>0.384</v>
      </c>
    </row>
    <row r="7" spans="1:18" ht="22.5">
      <c r="A7" s="11">
        <v>2</v>
      </c>
      <c r="B7" s="16" t="s">
        <v>173</v>
      </c>
      <c r="C7" s="54">
        <v>2128.1</v>
      </c>
      <c r="D7" s="13">
        <v>35.1</v>
      </c>
      <c r="E7" s="54">
        <v>140</v>
      </c>
      <c r="F7" s="54">
        <f aca="true" t="shared" si="1" ref="F7:F29">C7-D7-E7</f>
        <v>1953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2221.2</v>
      </c>
      <c r="M7" s="33">
        <v>175.1</v>
      </c>
      <c r="N7" s="33">
        <f aca="true" t="shared" si="3" ref="N7:N29">L7-M7</f>
        <v>2046.1</v>
      </c>
      <c r="O7" s="17">
        <f aca="true" t="shared" si="4" ref="O7:O29">(F7-N7)/F7*100</f>
        <v>-4.76702508960573</v>
      </c>
      <c r="P7" s="80">
        <v>0.04</v>
      </c>
      <c r="Q7" s="14">
        <v>1.2</v>
      </c>
      <c r="R7" s="14">
        <f t="shared" si="0"/>
        <v>0.048</v>
      </c>
    </row>
    <row r="8" spans="1:18" ht="22.5">
      <c r="A8" s="11">
        <v>3</v>
      </c>
      <c r="B8" s="16" t="s">
        <v>183</v>
      </c>
      <c r="C8" s="54">
        <v>2464.6</v>
      </c>
      <c r="D8" s="13">
        <v>35.1</v>
      </c>
      <c r="E8" s="54">
        <v>385</v>
      </c>
      <c r="F8" s="54">
        <f t="shared" si="1"/>
        <v>2044.5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2525.4</v>
      </c>
      <c r="M8" s="33">
        <v>420.1</v>
      </c>
      <c r="N8" s="33">
        <f t="shared" si="3"/>
        <v>2105.3</v>
      </c>
      <c r="O8" s="17">
        <f t="shared" si="4"/>
        <v>-2.973832232819769</v>
      </c>
      <c r="P8" s="80">
        <v>0.4</v>
      </c>
      <c r="Q8" s="14">
        <v>1.2</v>
      </c>
      <c r="R8" s="14">
        <f t="shared" si="0"/>
        <v>0.48</v>
      </c>
    </row>
    <row r="9" spans="1:18" ht="22.5">
      <c r="A9" s="11">
        <v>4</v>
      </c>
      <c r="B9" s="16" t="s">
        <v>176</v>
      </c>
      <c r="C9" s="54">
        <v>3646.9</v>
      </c>
      <c r="D9" s="13">
        <v>751.3</v>
      </c>
      <c r="E9" s="54">
        <v>586.1</v>
      </c>
      <c r="F9" s="54">
        <f t="shared" si="1"/>
        <v>2309.5000000000005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3717.7</v>
      </c>
      <c r="M9" s="33">
        <v>1337.4</v>
      </c>
      <c r="N9" s="33">
        <f t="shared" si="3"/>
        <v>2380.2999999999997</v>
      </c>
      <c r="O9" s="17">
        <f t="shared" si="4"/>
        <v>-3.0655986144186733</v>
      </c>
      <c r="P9" s="80">
        <v>0.38</v>
      </c>
      <c r="Q9" s="14">
        <v>1.2</v>
      </c>
      <c r="R9" s="14">
        <f t="shared" si="0"/>
        <v>0.45599999999999996</v>
      </c>
    </row>
    <row r="10" spans="1:18" ht="22.5">
      <c r="A10" s="11">
        <v>5</v>
      </c>
      <c r="B10" s="16" t="s">
        <v>177</v>
      </c>
      <c r="C10" s="54">
        <v>4943.6</v>
      </c>
      <c r="D10" s="13">
        <v>116.9</v>
      </c>
      <c r="E10" s="54">
        <v>600.4</v>
      </c>
      <c r="F10" s="54">
        <f t="shared" si="1"/>
        <v>4226.300000000001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5098.6</v>
      </c>
      <c r="M10" s="33">
        <v>717.3</v>
      </c>
      <c r="N10" s="33">
        <f t="shared" si="3"/>
        <v>4381.3</v>
      </c>
      <c r="O10" s="17">
        <f t="shared" si="4"/>
        <v>-3.6675105884579664</v>
      </c>
      <c r="P10" s="80">
        <v>0.26</v>
      </c>
      <c r="Q10" s="14">
        <v>1.2</v>
      </c>
      <c r="R10" s="14">
        <f t="shared" si="0"/>
        <v>0.312</v>
      </c>
    </row>
    <row r="11" spans="1:18" ht="22.5">
      <c r="A11" s="11">
        <v>6</v>
      </c>
      <c r="B11" s="16" t="s">
        <v>178</v>
      </c>
      <c r="C11" s="54">
        <v>10087.8</v>
      </c>
      <c r="D11" s="13">
        <v>35.1</v>
      </c>
      <c r="E11" s="54">
        <v>7256.6</v>
      </c>
      <c r="F11" s="54">
        <f t="shared" si="1"/>
        <v>2796.0999999999985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10186.7</v>
      </c>
      <c r="M11" s="33">
        <v>7291.7</v>
      </c>
      <c r="N11" s="33">
        <f t="shared" si="3"/>
        <v>2895.000000000001</v>
      </c>
      <c r="O11" s="17">
        <f t="shared" si="4"/>
        <v>-3.5370694896463792</v>
      </c>
      <c r="P11" s="80">
        <v>0.3</v>
      </c>
      <c r="Q11" s="14">
        <v>1.2</v>
      </c>
      <c r="R11" s="14">
        <f t="shared" si="0"/>
        <v>0.36</v>
      </c>
    </row>
    <row r="12" spans="1:18" ht="22.5">
      <c r="A12" s="11">
        <v>7</v>
      </c>
      <c r="B12" s="16" t="s">
        <v>179</v>
      </c>
      <c r="C12" s="54">
        <v>20700.9</v>
      </c>
      <c r="D12" s="13">
        <v>1537.6</v>
      </c>
      <c r="E12" s="54">
        <v>1001.6</v>
      </c>
      <c r="F12" s="54">
        <f t="shared" si="1"/>
        <v>18161.700000000004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22895.4</v>
      </c>
      <c r="M12" s="33">
        <v>2539.2</v>
      </c>
      <c r="N12" s="33">
        <f t="shared" si="3"/>
        <v>20356.2</v>
      </c>
      <c r="O12" s="17">
        <f t="shared" si="4"/>
        <v>-12.083119972249271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6142</v>
      </c>
      <c r="D13" s="13">
        <v>35.1</v>
      </c>
      <c r="E13" s="54">
        <v>3636.1</v>
      </c>
      <c r="F13" s="54">
        <f t="shared" si="1"/>
        <v>2470.7999999999997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6191</v>
      </c>
      <c r="M13" s="33">
        <v>3671.2</v>
      </c>
      <c r="N13" s="33">
        <f t="shared" si="3"/>
        <v>2519.8</v>
      </c>
      <c r="O13" s="17">
        <f t="shared" si="4"/>
        <v>-1.9831633479035315</v>
      </c>
      <c r="P13" s="80">
        <v>0.6</v>
      </c>
      <c r="Q13" s="14">
        <v>1.2</v>
      </c>
      <c r="R13" s="14">
        <f t="shared" si="0"/>
        <v>0.72</v>
      </c>
    </row>
    <row r="14" spans="1:18" ht="22.5">
      <c r="A14" s="11">
        <v>9</v>
      </c>
      <c r="B14" s="16" t="s">
        <v>181</v>
      </c>
      <c r="C14" s="54">
        <v>6558</v>
      </c>
      <c r="D14" s="13">
        <v>716.9</v>
      </c>
      <c r="E14" s="54">
        <v>1189.9</v>
      </c>
      <c r="F14" s="54">
        <f t="shared" si="1"/>
        <v>4651.200000000001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6715.3</v>
      </c>
      <c r="M14" s="33">
        <v>1906.8</v>
      </c>
      <c r="N14" s="33">
        <f t="shared" si="3"/>
        <v>4808.5</v>
      </c>
      <c r="O14" s="17">
        <f t="shared" si="4"/>
        <v>-3.381922944616427</v>
      </c>
      <c r="P14" s="80">
        <v>0.32</v>
      </c>
      <c r="Q14" s="14">
        <v>1.2</v>
      </c>
      <c r="R14" s="14">
        <f t="shared" si="0"/>
        <v>0.384</v>
      </c>
    </row>
    <row r="15" spans="1:18" ht="22.5">
      <c r="A15" s="11">
        <v>10</v>
      </c>
      <c r="B15" s="16" t="s">
        <v>182</v>
      </c>
      <c r="C15" s="54">
        <v>2813.4</v>
      </c>
      <c r="D15" s="13">
        <v>751.2</v>
      </c>
      <c r="E15" s="54">
        <v>105.6</v>
      </c>
      <c r="F15" s="54">
        <f t="shared" si="1"/>
        <v>1956.6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2864.4</v>
      </c>
      <c r="M15" s="33">
        <v>856.8</v>
      </c>
      <c r="N15" s="33">
        <f t="shared" si="3"/>
        <v>2007.6000000000001</v>
      </c>
      <c r="O15" s="17">
        <f t="shared" si="4"/>
        <v>-2.6065624041705115</v>
      </c>
      <c r="P15" s="80">
        <v>0.48</v>
      </c>
      <c r="Q15" s="14">
        <v>1.2</v>
      </c>
      <c r="R15" s="14">
        <f t="shared" si="0"/>
        <v>0.576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202" t="s">
        <v>39</v>
      </c>
      <c r="B30" s="203"/>
      <c r="C30" s="19">
        <f aca="true" t="shared" si="5" ref="C30:N30">SUM(C6:C29)</f>
        <v>63192.9</v>
      </c>
      <c r="D30" s="56">
        <f t="shared" si="5"/>
        <v>4049.3999999999996</v>
      </c>
      <c r="E30" s="19">
        <f t="shared" si="5"/>
        <v>15280.400000000001</v>
      </c>
      <c r="F30" s="19">
        <f t="shared" si="5"/>
        <v>43863.1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66234.7</v>
      </c>
      <c r="M30" s="30">
        <f t="shared" si="5"/>
        <v>19329.8</v>
      </c>
      <c r="N30" s="19">
        <f t="shared" si="5"/>
        <v>46904.9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4" t="s">
        <v>20</v>
      </c>
      <c r="B3" s="202" t="s">
        <v>102</v>
      </c>
      <c r="C3" s="34" t="s">
        <v>51</v>
      </c>
      <c r="D3" s="34" t="s">
        <v>225</v>
      </c>
      <c r="E3" s="34" t="s">
        <v>227</v>
      </c>
      <c r="F3" s="34" t="s">
        <v>49</v>
      </c>
      <c r="G3" s="34" t="s">
        <v>49</v>
      </c>
      <c r="H3" s="34" t="s">
        <v>142</v>
      </c>
      <c r="I3" s="5" t="s">
        <v>48</v>
      </c>
      <c r="J3" s="196" t="s">
        <v>21</v>
      </c>
      <c r="K3" s="196" t="s">
        <v>19</v>
      </c>
      <c r="L3" s="6" t="s">
        <v>6</v>
      </c>
    </row>
    <row r="4" spans="1:12" s="10" customFormat="1" ht="42.75" customHeight="1">
      <c r="A4" s="204"/>
      <c r="B4" s="202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197"/>
      <c r="K4" s="197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77</v>
      </c>
      <c r="E6" s="16">
        <v>45</v>
      </c>
      <c r="F6" s="97">
        <f>E6-D6</f>
        <v>-32</v>
      </c>
      <c r="G6" s="12">
        <v>0</v>
      </c>
      <c r="H6" s="13">
        <v>546.5</v>
      </c>
      <c r="I6" s="81">
        <f>F6/H6*100</f>
        <v>-5.85544373284538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136</v>
      </c>
      <c r="E7" s="16">
        <v>41</v>
      </c>
      <c r="F7" s="48">
        <f aca="true" t="shared" si="1" ref="F7:F21">E7-D7</f>
        <v>-95</v>
      </c>
      <c r="G7" s="12">
        <v>75</v>
      </c>
      <c r="H7" s="13">
        <v>195.3</v>
      </c>
      <c r="I7" s="81">
        <f aca="true" t="shared" si="2" ref="I7:I21">F7/H7*100</f>
        <v>-48.64311315924219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45</v>
      </c>
      <c r="E8" s="16">
        <v>36</v>
      </c>
      <c r="F8" s="48">
        <f t="shared" si="1"/>
        <v>-9</v>
      </c>
      <c r="G8" s="12">
        <v>1.3</v>
      </c>
      <c r="H8" s="13">
        <v>181.3</v>
      </c>
      <c r="I8" s="81">
        <f t="shared" si="2"/>
        <v>-4.964147821290678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104</v>
      </c>
      <c r="E9" s="16">
        <v>55</v>
      </c>
      <c r="F9" s="48">
        <f t="shared" si="1"/>
        <v>-49</v>
      </c>
      <c r="G9" s="12">
        <v>-214</v>
      </c>
      <c r="H9" s="13">
        <v>290</v>
      </c>
      <c r="I9" s="81">
        <f t="shared" si="2"/>
        <v>-16.896551724137932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54</v>
      </c>
      <c r="E10" s="16">
        <v>19</v>
      </c>
      <c r="F10" s="48">
        <f t="shared" si="1"/>
        <v>-35</v>
      </c>
      <c r="G10" s="12">
        <v>0</v>
      </c>
      <c r="H10" s="13">
        <v>311.9</v>
      </c>
      <c r="I10" s="81">
        <f t="shared" si="2"/>
        <v>-11.221545367104842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50</v>
      </c>
      <c r="E11" s="16">
        <v>35</v>
      </c>
      <c r="F11" s="48">
        <f t="shared" si="1"/>
        <v>-15</v>
      </c>
      <c r="G11" s="12">
        <v>-101</v>
      </c>
      <c r="H11" s="13">
        <v>200.8</v>
      </c>
      <c r="I11" s="81">
        <f t="shared" si="2"/>
        <v>-7.470119521912349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923</v>
      </c>
      <c r="E12" s="16">
        <v>569</v>
      </c>
      <c r="F12" s="48">
        <f t="shared" si="1"/>
        <v>-354</v>
      </c>
      <c r="G12" s="12">
        <v>-85</v>
      </c>
      <c r="H12" s="13">
        <v>10313.1</v>
      </c>
      <c r="I12" s="81">
        <f t="shared" si="2"/>
        <v>-3.432527562032754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180</v>
      </c>
      <c r="C13" s="16">
        <v>21</v>
      </c>
      <c r="D13" s="16">
        <v>64</v>
      </c>
      <c r="E13" s="16">
        <v>41</v>
      </c>
      <c r="F13" s="48">
        <f t="shared" si="1"/>
        <v>-23</v>
      </c>
      <c r="G13" s="12">
        <v>0</v>
      </c>
      <c r="H13" s="13">
        <v>195.8</v>
      </c>
      <c r="I13" s="81">
        <f t="shared" si="2"/>
        <v>-11.746680286006129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112</v>
      </c>
      <c r="E14" s="16">
        <v>95</v>
      </c>
      <c r="F14" s="48">
        <f t="shared" si="1"/>
        <v>-17</v>
      </c>
      <c r="G14" s="12">
        <v>-138</v>
      </c>
      <c r="H14" s="13">
        <v>1041.5</v>
      </c>
      <c r="I14" s="81">
        <f t="shared" si="2"/>
        <v>-1.6322611617858858</v>
      </c>
      <c r="J14" s="15">
        <v>1</v>
      </c>
      <c r="K14" s="14">
        <v>1</v>
      </c>
      <c r="L14" s="14">
        <f t="shared" si="0"/>
        <v>1</v>
      </c>
    </row>
    <row r="15" spans="1:12" ht="22.5">
      <c r="A15" s="11">
        <v>10</v>
      </c>
      <c r="B15" s="16" t="s">
        <v>182</v>
      </c>
      <c r="C15" s="16">
        <v>319</v>
      </c>
      <c r="D15" s="16">
        <v>43</v>
      </c>
      <c r="E15" s="16">
        <v>2</v>
      </c>
      <c r="F15" s="48">
        <f t="shared" si="1"/>
        <v>-41</v>
      </c>
      <c r="G15" s="12">
        <v>-62</v>
      </c>
      <c r="H15" s="13">
        <v>384.5</v>
      </c>
      <c r="I15" s="81">
        <f t="shared" si="2"/>
        <v>-10.663198959687907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1"/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202" t="s">
        <v>39</v>
      </c>
      <c r="B22" s="203"/>
      <c r="C22" s="19">
        <f aca="true" t="shared" si="3" ref="C22:H22">SUM(C6:C21)</f>
        <v>13193</v>
      </c>
      <c r="D22" s="19">
        <f t="shared" si="3"/>
        <v>1608</v>
      </c>
      <c r="E22" s="19">
        <f t="shared" si="3"/>
        <v>938</v>
      </c>
      <c r="F22" s="19">
        <f t="shared" si="3"/>
        <v>-670</v>
      </c>
      <c r="G22" s="19">
        <f t="shared" si="3"/>
        <v>-1214.1000000000001</v>
      </c>
      <c r="H22" s="19">
        <f t="shared" si="3"/>
        <v>13660.699999999999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D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198" t="s">
        <v>101</v>
      </c>
      <c r="C1" s="198"/>
      <c r="D1" s="198"/>
      <c r="E1" s="198"/>
      <c r="F1" s="198"/>
      <c r="G1" s="198"/>
      <c r="H1" s="198"/>
      <c r="I1" s="198"/>
      <c r="J1" s="19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4" t="s">
        <v>3</v>
      </c>
      <c r="B4" s="196" t="s">
        <v>102</v>
      </c>
      <c r="C4" s="196" t="s">
        <v>103</v>
      </c>
      <c r="D4" s="196" t="s">
        <v>200</v>
      </c>
      <c r="E4" s="196" t="s">
        <v>201</v>
      </c>
      <c r="F4" s="196" t="s">
        <v>104</v>
      </c>
      <c r="G4" s="196" t="s">
        <v>99</v>
      </c>
      <c r="H4" s="196" t="s">
        <v>100</v>
      </c>
      <c r="I4" s="196" t="s">
        <v>5</v>
      </c>
      <c r="J4" s="199" t="s">
        <v>6</v>
      </c>
    </row>
    <row r="5" spans="1:10" ht="116.25" customHeight="1">
      <c r="A5" s="204"/>
      <c r="B5" s="201"/>
      <c r="C5" s="197"/>
      <c r="D5" s="197"/>
      <c r="E5" s="197"/>
      <c r="F5" s="197"/>
      <c r="G5" s="197"/>
      <c r="H5" s="201"/>
      <c r="I5" s="201"/>
      <c r="J5" s="200"/>
    </row>
    <row r="6" spans="1:10" s="10" customFormat="1" ht="51" customHeight="1">
      <c r="A6" s="204"/>
      <c r="B6" s="197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97"/>
      <c r="I6" s="197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2028.9</v>
      </c>
      <c r="D8" s="61">
        <v>983.5</v>
      </c>
      <c r="E8" s="186">
        <v>4</v>
      </c>
      <c r="F8" s="13">
        <f>D8+E8</f>
        <v>987.5</v>
      </c>
      <c r="G8" s="17">
        <f aca="true" t="shared" si="0" ref="G8:G31">C8/(C8+F8)*100</f>
        <v>67.26229942978385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1379.7</v>
      </c>
      <c r="D9" s="61">
        <v>247.4</v>
      </c>
      <c r="E9" s="33">
        <v>0</v>
      </c>
      <c r="F9" s="13">
        <f aca="true" t="shared" si="2" ref="F9:F31">D9+E9</f>
        <v>247.4</v>
      </c>
      <c r="G9" s="17">
        <f t="shared" si="0"/>
        <v>84.79503410976584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1655.7</v>
      </c>
      <c r="D10" s="61">
        <v>215</v>
      </c>
      <c r="E10" s="33">
        <v>59</v>
      </c>
      <c r="F10" s="13">
        <f t="shared" si="2"/>
        <v>274</v>
      </c>
      <c r="G10" s="17">
        <f t="shared" si="0"/>
        <v>85.80090169456392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1688</v>
      </c>
      <c r="D11" s="61">
        <v>333.5</v>
      </c>
      <c r="E11" s="33">
        <v>27.1</v>
      </c>
      <c r="F11" s="13">
        <f t="shared" si="2"/>
        <v>360.6</v>
      </c>
      <c r="G11" s="17">
        <f t="shared" si="0"/>
        <v>82.39773503856293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3234.8</v>
      </c>
      <c r="D12" s="61">
        <v>351.1</v>
      </c>
      <c r="E12" s="33">
        <v>15</v>
      </c>
      <c r="F12" s="13">
        <f t="shared" si="2"/>
        <v>366.1</v>
      </c>
      <c r="G12" s="17">
        <f t="shared" si="0"/>
        <v>89.83309728123525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1430</v>
      </c>
      <c r="D13" s="61">
        <v>225.2</v>
      </c>
      <c r="E13" s="33">
        <v>24</v>
      </c>
      <c r="F13" s="13">
        <f t="shared" si="2"/>
        <v>249.2</v>
      </c>
      <c r="G13" s="17">
        <f t="shared" si="0"/>
        <v>85.15959980943306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5721.9</v>
      </c>
      <c r="D14" s="61">
        <v>11341.6</v>
      </c>
      <c r="E14" s="33">
        <v>158.4</v>
      </c>
      <c r="F14" s="13">
        <f t="shared" si="2"/>
        <v>11500</v>
      </c>
      <c r="G14" s="17">
        <f t="shared" si="0"/>
        <v>33.22455710461679</v>
      </c>
      <c r="H14" s="15">
        <v>0.194</v>
      </c>
      <c r="I14" s="14">
        <v>1.2</v>
      </c>
      <c r="J14" s="14">
        <f t="shared" si="1"/>
        <v>0.2328</v>
      </c>
    </row>
    <row r="15" spans="1:10" ht="22.5">
      <c r="A15" s="11">
        <v>8</v>
      </c>
      <c r="B15" s="16" t="s">
        <v>180</v>
      </c>
      <c r="C15" s="48">
        <v>2017.8</v>
      </c>
      <c r="D15" s="61">
        <v>206.8</v>
      </c>
      <c r="E15" s="33">
        <v>66.5</v>
      </c>
      <c r="F15" s="13">
        <f t="shared" si="2"/>
        <v>273.3</v>
      </c>
      <c r="G15" s="17">
        <f t="shared" si="0"/>
        <v>88.07123215922483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1629.6</v>
      </c>
      <c r="D16" s="61">
        <v>2749.2</v>
      </c>
      <c r="E16" s="33">
        <v>60.5</v>
      </c>
      <c r="F16" s="13">
        <f t="shared" si="2"/>
        <v>2809.7</v>
      </c>
      <c r="G16" s="17">
        <f t="shared" si="0"/>
        <v>36.708490077264436</v>
      </c>
      <c r="H16" s="15">
        <v>0.094</v>
      </c>
      <c r="I16" s="14">
        <v>1.2</v>
      </c>
      <c r="J16" s="14">
        <f t="shared" si="1"/>
        <v>0.1128</v>
      </c>
    </row>
    <row r="17" spans="1:10" ht="22.5">
      <c r="A17" s="11">
        <v>10</v>
      </c>
      <c r="B17" s="16" t="s">
        <v>182</v>
      </c>
      <c r="C17" s="48">
        <v>1288.9</v>
      </c>
      <c r="D17" s="61">
        <v>389.5</v>
      </c>
      <c r="E17" s="33">
        <v>1</v>
      </c>
      <c r="F17" s="13">
        <f t="shared" si="2"/>
        <v>390.5</v>
      </c>
      <c r="G17" s="17">
        <f t="shared" si="0"/>
        <v>76.74764796951293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2" t="s">
        <v>78</v>
      </c>
      <c r="B32" s="203"/>
      <c r="C32" s="30">
        <f>SUM(C8:C31)</f>
        <v>22075.3</v>
      </c>
      <c r="D32" s="30">
        <f>SUM(D8:D31)</f>
        <v>17042.8</v>
      </c>
      <c r="E32" s="19">
        <f>SUM(E8:E31)</f>
        <v>415.5</v>
      </c>
      <c r="F32" s="19">
        <f>SUM(F8:F31)</f>
        <v>17458.3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4">
      <selection activeCell="J13" sqref="J13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198" t="s">
        <v>105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204" t="s">
        <v>3</v>
      </c>
      <c r="B3" s="202" t="s">
        <v>102</v>
      </c>
      <c r="C3" s="36" t="s">
        <v>197</v>
      </c>
      <c r="D3" s="34" t="s">
        <v>126</v>
      </c>
      <c r="E3" s="100" t="s">
        <v>106</v>
      </c>
      <c r="F3" s="36" t="s">
        <v>198</v>
      </c>
      <c r="G3" s="162" t="s">
        <v>127</v>
      </c>
      <c r="H3" s="100" t="s">
        <v>128</v>
      </c>
      <c r="I3" s="28" t="s">
        <v>24</v>
      </c>
      <c r="J3" s="196" t="s">
        <v>80</v>
      </c>
      <c r="K3" s="196" t="s">
        <v>5</v>
      </c>
      <c r="L3" s="29" t="s">
        <v>6</v>
      </c>
    </row>
    <row r="4" spans="1:12" ht="45.75" customHeight="1">
      <c r="A4" s="204"/>
      <c r="B4" s="202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197"/>
      <c r="K4" s="197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25.4</v>
      </c>
      <c r="D6" s="48">
        <v>0</v>
      </c>
      <c r="E6" s="85">
        <f aca="true" t="shared" si="0" ref="E6:E29">C6-D6</f>
        <v>25.4</v>
      </c>
      <c r="F6" s="33">
        <v>3819</v>
      </c>
      <c r="G6" s="33">
        <v>414.2</v>
      </c>
      <c r="H6" s="85">
        <f aca="true" t="shared" si="1" ref="H6:H29">F6-G6</f>
        <v>3404.8</v>
      </c>
      <c r="I6" s="179">
        <f aca="true" t="shared" si="2" ref="I6:I29">E6/H6*100</f>
        <v>0.7460056390977443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10</v>
      </c>
      <c r="D7" s="48">
        <v>0</v>
      </c>
      <c r="E7" s="85">
        <f t="shared" si="0"/>
        <v>10</v>
      </c>
      <c r="F7" s="33">
        <v>2221.2</v>
      </c>
      <c r="G7" s="33">
        <v>175.1</v>
      </c>
      <c r="H7" s="85">
        <f t="shared" si="1"/>
        <v>2046.1</v>
      </c>
      <c r="I7" s="179">
        <f t="shared" si="2"/>
        <v>0.4887346659498558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289.7</v>
      </c>
      <c r="D8" s="48">
        <v>210</v>
      </c>
      <c r="E8" s="85">
        <f t="shared" si="0"/>
        <v>79.69999999999999</v>
      </c>
      <c r="F8" s="33">
        <v>2525.4</v>
      </c>
      <c r="G8" s="33">
        <v>420.1</v>
      </c>
      <c r="H8" s="85">
        <f t="shared" si="1"/>
        <v>2105.3</v>
      </c>
      <c r="I8" s="179">
        <f t="shared" si="2"/>
        <v>3.7856837505343646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738.2</v>
      </c>
      <c r="D9" s="48">
        <v>716.2</v>
      </c>
      <c r="E9" s="85">
        <f t="shared" si="0"/>
        <v>22</v>
      </c>
      <c r="F9" s="33">
        <v>3717.7</v>
      </c>
      <c r="G9" s="33">
        <v>1337.4</v>
      </c>
      <c r="H9" s="85">
        <f t="shared" si="1"/>
        <v>2380.2999999999997</v>
      </c>
      <c r="I9" s="179">
        <f t="shared" si="2"/>
        <v>0.9242532453892368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112.9</v>
      </c>
      <c r="D10" s="48">
        <v>0</v>
      </c>
      <c r="E10" s="85">
        <f t="shared" si="0"/>
        <v>112.9</v>
      </c>
      <c r="F10" s="33">
        <v>5098.6</v>
      </c>
      <c r="G10" s="33">
        <v>717.3</v>
      </c>
      <c r="H10" s="85">
        <f t="shared" si="1"/>
        <v>4381.3</v>
      </c>
      <c r="I10" s="179">
        <f t="shared" si="2"/>
        <v>2.576860749092735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7156.5</v>
      </c>
      <c r="D11" s="48">
        <v>6621.7</v>
      </c>
      <c r="E11" s="85">
        <f t="shared" si="0"/>
        <v>534.8000000000002</v>
      </c>
      <c r="F11" s="33">
        <v>10186.7</v>
      </c>
      <c r="G11" s="33">
        <v>7291.7</v>
      </c>
      <c r="H11" s="85">
        <f t="shared" si="1"/>
        <v>2895.000000000001</v>
      </c>
      <c r="I11" s="179">
        <f t="shared" si="2"/>
        <v>18.473229706390327</v>
      </c>
      <c r="J11" s="180">
        <v>1</v>
      </c>
      <c r="K11" s="181">
        <v>0.5</v>
      </c>
      <c r="L11" s="181">
        <f t="shared" si="3"/>
        <v>0.5</v>
      </c>
    </row>
    <row r="12" spans="1:12" ht="22.5">
      <c r="A12" s="102">
        <v>7</v>
      </c>
      <c r="B12" s="48" t="s">
        <v>179</v>
      </c>
      <c r="C12" s="48">
        <v>2353.1</v>
      </c>
      <c r="D12" s="48">
        <v>1380</v>
      </c>
      <c r="E12" s="85">
        <f t="shared" si="0"/>
        <v>973.0999999999999</v>
      </c>
      <c r="F12" s="33">
        <v>22895.4</v>
      </c>
      <c r="G12" s="33">
        <v>2539.2</v>
      </c>
      <c r="H12" s="85">
        <f t="shared" si="1"/>
        <v>20356.2</v>
      </c>
      <c r="I12" s="179">
        <f t="shared" si="2"/>
        <v>4.7803617571059425</v>
      </c>
      <c r="J12" s="180">
        <v>0</v>
      </c>
      <c r="K12" s="181">
        <v>0.5</v>
      </c>
      <c r="L12" s="181">
        <f t="shared" si="3"/>
        <v>0</v>
      </c>
    </row>
    <row r="13" spans="1:12" ht="22.5">
      <c r="A13" s="102">
        <v>8</v>
      </c>
      <c r="B13" s="48" t="s">
        <v>180</v>
      </c>
      <c r="C13" s="48">
        <v>64.7</v>
      </c>
      <c r="D13" s="48">
        <v>0</v>
      </c>
      <c r="E13" s="85">
        <f t="shared" si="0"/>
        <v>64.7</v>
      </c>
      <c r="F13" s="33">
        <v>6191</v>
      </c>
      <c r="G13" s="33">
        <v>3671.2</v>
      </c>
      <c r="H13" s="85">
        <f t="shared" si="1"/>
        <v>2519.8</v>
      </c>
      <c r="I13" s="179">
        <f t="shared" si="2"/>
        <v>2.567664100325423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635</v>
      </c>
      <c r="D14" s="48">
        <v>600</v>
      </c>
      <c r="E14" s="85">
        <f t="shared" si="0"/>
        <v>35</v>
      </c>
      <c r="F14" s="33">
        <v>6715.3</v>
      </c>
      <c r="G14" s="33">
        <v>1906.8</v>
      </c>
      <c r="H14" s="85">
        <f t="shared" si="1"/>
        <v>4808.5</v>
      </c>
      <c r="I14" s="179">
        <f t="shared" si="2"/>
        <v>0.7278777165436207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769.3</v>
      </c>
      <c r="D15" s="48">
        <v>716.2</v>
      </c>
      <c r="E15" s="85">
        <f t="shared" si="0"/>
        <v>53.09999999999991</v>
      </c>
      <c r="F15" s="33">
        <v>2864.4</v>
      </c>
      <c r="G15" s="33">
        <v>856.8</v>
      </c>
      <c r="H15" s="85">
        <f t="shared" si="1"/>
        <v>2007.6000000000001</v>
      </c>
      <c r="I15" s="179">
        <f t="shared" si="2"/>
        <v>2.644949193066343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202" t="s">
        <v>65</v>
      </c>
      <c r="B30" s="203"/>
      <c r="C30" s="30">
        <f aca="true" t="shared" si="4" ref="C30:H30">SUM(C6:C29)</f>
        <v>12154.800000000001</v>
      </c>
      <c r="D30" s="30">
        <f t="shared" si="4"/>
        <v>10244.1</v>
      </c>
      <c r="E30" s="143">
        <f t="shared" si="4"/>
        <v>1910.7</v>
      </c>
      <c r="F30" s="143">
        <f t="shared" si="4"/>
        <v>66234.7</v>
      </c>
      <c r="G30" s="143">
        <f t="shared" si="4"/>
        <v>19329.8</v>
      </c>
      <c r="H30" s="86">
        <f t="shared" si="4"/>
        <v>46904.9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I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198" t="s">
        <v>108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4" ht="11.25">
      <c r="A2" s="115"/>
      <c r="B2" s="116"/>
      <c r="C2" s="116"/>
      <c r="D2" s="116"/>
    </row>
    <row r="3" spans="1:14" ht="123" customHeight="1">
      <c r="A3" s="204" t="s">
        <v>3</v>
      </c>
      <c r="B3" s="196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199</v>
      </c>
      <c r="I3" s="162" t="s">
        <v>130</v>
      </c>
      <c r="J3" s="100" t="s">
        <v>131</v>
      </c>
      <c r="K3" s="5" t="s">
        <v>83</v>
      </c>
      <c r="L3" s="196" t="s">
        <v>4</v>
      </c>
      <c r="M3" s="196" t="s">
        <v>5</v>
      </c>
      <c r="N3" s="29" t="s">
        <v>6</v>
      </c>
    </row>
    <row r="4" spans="1:14" ht="53.25" customHeight="1">
      <c r="A4" s="205"/>
      <c r="B4" s="197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197"/>
      <c r="M4" s="197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1527</v>
      </c>
      <c r="D6" s="18">
        <f aca="true" t="shared" si="0" ref="D6:D29">C6-E6</f>
        <v>97.5</v>
      </c>
      <c r="E6" s="62">
        <v>1429.5</v>
      </c>
      <c r="F6" s="165">
        <v>0</v>
      </c>
      <c r="G6" s="166">
        <v>320.1</v>
      </c>
      <c r="H6" s="33">
        <v>3819</v>
      </c>
      <c r="I6" s="33">
        <v>414.2</v>
      </c>
      <c r="J6" s="167">
        <f aca="true" t="shared" si="1" ref="J6:J29">H6-I6</f>
        <v>3404.8</v>
      </c>
      <c r="K6" s="168">
        <f aca="true" t="shared" si="2" ref="K6:K29">(E6+F6+G6)/J6*100</f>
        <v>51.38627819548872</v>
      </c>
      <c r="L6" s="169">
        <v>0.372</v>
      </c>
      <c r="M6" s="127">
        <v>1.5</v>
      </c>
      <c r="N6" s="127">
        <f aca="true" t="shared" si="3" ref="N6:N29">L6*M6</f>
        <v>0.558</v>
      </c>
    </row>
    <row r="7" spans="1:14" ht="22.5">
      <c r="A7" s="102">
        <v>2</v>
      </c>
      <c r="B7" s="48" t="s">
        <v>173</v>
      </c>
      <c r="C7" s="85">
        <v>1574.1</v>
      </c>
      <c r="D7" s="18">
        <f t="shared" si="0"/>
        <v>113.89999999999986</v>
      </c>
      <c r="E7" s="62">
        <v>1460.2</v>
      </c>
      <c r="F7" s="165">
        <v>0</v>
      </c>
      <c r="G7" s="123">
        <v>0</v>
      </c>
      <c r="H7" s="33">
        <v>2221.2</v>
      </c>
      <c r="I7" s="33">
        <v>175.1</v>
      </c>
      <c r="J7" s="167">
        <f t="shared" si="1"/>
        <v>2046.1</v>
      </c>
      <c r="K7" s="168">
        <f t="shared" si="2"/>
        <v>71.36503592199796</v>
      </c>
      <c r="L7" s="169">
        <v>0</v>
      </c>
      <c r="M7" s="127">
        <v>1.5</v>
      </c>
      <c r="N7" s="127">
        <f t="shared" si="3"/>
        <v>0</v>
      </c>
    </row>
    <row r="8" spans="1:14" ht="22.5">
      <c r="A8" s="102">
        <v>3</v>
      </c>
      <c r="B8" s="48" t="s">
        <v>183</v>
      </c>
      <c r="C8" s="142">
        <v>983.2</v>
      </c>
      <c r="D8" s="18">
        <f t="shared" si="0"/>
        <v>130.30000000000007</v>
      </c>
      <c r="E8" s="170">
        <v>852.9</v>
      </c>
      <c r="F8" s="165">
        <v>0</v>
      </c>
      <c r="G8" s="171">
        <v>110</v>
      </c>
      <c r="H8" s="33">
        <v>2525.4</v>
      </c>
      <c r="I8" s="33">
        <v>420.1</v>
      </c>
      <c r="J8" s="167">
        <f t="shared" si="1"/>
        <v>2105.3</v>
      </c>
      <c r="K8" s="168">
        <f t="shared" si="2"/>
        <v>45.73694960338194</v>
      </c>
      <c r="L8" s="169">
        <v>0.485</v>
      </c>
      <c r="M8" s="127">
        <v>1.5</v>
      </c>
      <c r="N8" s="127">
        <f t="shared" si="3"/>
        <v>0.7275</v>
      </c>
    </row>
    <row r="9" spans="1:14" ht="22.5">
      <c r="A9" s="102">
        <v>4</v>
      </c>
      <c r="B9" s="48" t="s">
        <v>176</v>
      </c>
      <c r="C9" s="85">
        <v>1329.4</v>
      </c>
      <c r="D9" s="18">
        <f t="shared" si="0"/>
        <v>116.5</v>
      </c>
      <c r="E9" s="62">
        <v>1212.9</v>
      </c>
      <c r="F9" s="172">
        <v>0</v>
      </c>
      <c r="G9" s="166">
        <v>32.9</v>
      </c>
      <c r="H9" s="33">
        <v>3717.7</v>
      </c>
      <c r="I9" s="33">
        <v>1337.4</v>
      </c>
      <c r="J9" s="167">
        <f t="shared" si="1"/>
        <v>2380.2999999999997</v>
      </c>
      <c r="K9" s="168">
        <f t="shared" si="2"/>
        <v>52.33794059572324</v>
      </c>
      <c r="L9" s="169">
        <v>0.353</v>
      </c>
      <c r="M9" s="127">
        <v>1.5</v>
      </c>
      <c r="N9" s="127">
        <f t="shared" si="3"/>
        <v>0.5295</v>
      </c>
    </row>
    <row r="10" spans="1:14" ht="22.5">
      <c r="A10" s="102">
        <v>5</v>
      </c>
      <c r="B10" s="48" t="s">
        <v>177</v>
      </c>
      <c r="C10" s="85">
        <v>2427.9</v>
      </c>
      <c r="D10" s="18">
        <f t="shared" si="0"/>
        <v>292.0999999999999</v>
      </c>
      <c r="E10" s="62">
        <v>2135.8</v>
      </c>
      <c r="F10" s="165">
        <v>0</v>
      </c>
      <c r="G10" s="166">
        <v>20.8</v>
      </c>
      <c r="H10" s="33">
        <v>5098.6</v>
      </c>
      <c r="I10" s="33">
        <v>717.3</v>
      </c>
      <c r="J10" s="167">
        <f t="shared" si="1"/>
        <v>4381.3</v>
      </c>
      <c r="K10" s="168">
        <f t="shared" si="2"/>
        <v>49.22283340561021</v>
      </c>
      <c r="L10" s="169">
        <v>0.416</v>
      </c>
      <c r="M10" s="127">
        <v>1.5</v>
      </c>
      <c r="N10" s="127">
        <f t="shared" si="3"/>
        <v>0.624</v>
      </c>
    </row>
    <row r="11" spans="1:14" ht="22.5">
      <c r="A11" s="102">
        <v>6</v>
      </c>
      <c r="B11" s="48" t="s">
        <v>178</v>
      </c>
      <c r="C11" s="85">
        <v>1354.1</v>
      </c>
      <c r="D11" s="18">
        <f t="shared" si="0"/>
        <v>146.5999999999999</v>
      </c>
      <c r="E11" s="55">
        <v>1207.5</v>
      </c>
      <c r="F11" s="165">
        <v>0</v>
      </c>
      <c r="G11" s="166">
        <v>50</v>
      </c>
      <c r="H11" s="33">
        <v>10186.7</v>
      </c>
      <c r="I11" s="33">
        <v>7291.7</v>
      </c>
      <c r="J11" s="167">
        <f t="shared" si="1"/>
        <v>2895.000000000001</v>
      </c>
      <c r="K11" s="168">
        <f t="shared" si="2"/>
        <v>43.436960276338496</v>
      </c>
      <c r="L11" s="169">
        <v>0.531</v>
      </c>
      <c r="M11" s="127">
        <v>1.5</v>
      </c>
      <c r="N11" s="127">
        <f t="shared" si="3"/>
        <v>0.7965</v>
      </c>
    </row>
    <row r="12" spans="1:14" ht="22.5">
      <c r="A12" s="102">
        <v>7</v>
      </c>
      <c r="B12" s="48" t="s">
        <v>179</v>
      </c>
      <c r="C12" s="85">
        <v>5784.1</v>
      </c>
      <c r="D12" s="18">
        <f t="shared" si="0"/>
        <v>625.3000000000002</v>
      </c>
      <c r="E12" s="55">
        <v>5158.8</v>
      </c>
      <c r="F12" s="165">
        <v>0</v>
      </c>
      <c r="G12" s="166">
        <v>140</v>
      </c>
      <c r="H12" s="33">
        <v>22895.4</v>
      </c>
      <c r="I12" s="33">
        <v>2539.2</v>
      </c>
      <c r="J12" s="167">
        <f t="shared" si="1"/>
        <v>20356.2</v>
      </c>
      <c r="K12" s="168">
        <f t="shared" si="2"/>
        <v>26.03039860091766</v>
      </c>
      <c r="L12" s="169">
        <v>0.879</v>
      </c>
      <c r="M12" s="127">
        <v>1.5</v>
      </c>
      <c r="N12" s="127">
        <f t="shared" si="3"/>
        <v>1.3185</v>
      </c>
    </row>
    <row r="13" spans="1:14" ht="22.5">
      <c r="A13" s="102">
        <v>8</v>
      </c>
      <c r="B13" s="48" t="s">
        <v>180</v>
      </c>
      <c r="C13" s="85">
        <v>1419.7</v>
      </c>
      <c r="D13" s="18">
        <f t="shared" si="0"/>
        <v>132.9000000000001</v>
      </c>
      <c r="E13" s="55">
        <v>1286.8</v>
      </c>
      <c r="F13" s="165">
        <v>0</v>
      </c>
      <c r="G13" s="166">
        <v>154.1</v>
      </c>
      <c r="H13" s="33">
        <v>6191</v>
      </c>
      <c r="I13" s="33">
        <v>3671.2</v>
      </c>
      <c r="J13" s="167">
        <f t="shared" si="1"/>
        <v>2519.8</v>
      </c>
      <c r="K13" s="168">
        <f t="shared" si="2"/>
        <v>57.1831097706167</v>
      </c>
      <c r="L13" s="169">
        <v>0.256</v>
      </c>
      <c r="M13" s="127">
        <v>1.5</v>
      </c>
      <c r="N13" s="127">
        <f t="shared" si="3"/>
        <v>0.384</v>
      </c>
    </row>
    <row r="14" spans="1:14" ht="22.5">
      <c r="A14" s="102">
        <v>9</v>
      </c>
      <c r="B14" s="48" t="s">
        <v>181</v>
      </c>
      <c r="C14" s="85">
        <v>1855.7</v>
      </c>
      <c r="D14" s="18">
        <f t="shared" si="0"/>
        <v>193.70000000000005</v>
      </c>
      <c r="E14" s="62">
        <v>1662</v>
      </c>
      <c r="F14" s="165">
        <v>0</v>
      </c>
      <c r="G14" s="166">
        <v>292.5</v>
      </c>
      <c r="H14" s="33">
        <v>6715.3</v>
      </c>
      <c r="I14" s="33">
        <v>1906.8</v>
      </c>
      <c r="J14" s="167">
        <f t="shared" si="1"/>
        <v>4808.5</v>
      </c>
      <c r="K14" s="168">
        <f t="shared" si="2"/>
        <v>40.646771342414475</v>
      </c>
      <c r="L14" s="169">
        <v>0.587</v>
      </c>
      <c r="M14" s="127">
        <v>1.5</v>
      </c>
      <c r="N14" s="127">
        <f t="shared" si="3"/>
        <v>0.8805</v>
      </c>
    </row>
    <row r="15" spans="1:14" ht="22.5">
      <c r="A15" s="102">
        <v>10</v>
      </c>
      <c r="B15" s="48" t="s">
        <v>182</v>
      </c>
      <c r="C15" s="85">
        <v>1340.3</v>
      </c>
      <c r="D15" s="18">
        <f t="shared" si="0"/>
        <v>130.29999999999995</v>
      </c>
      <c r="E15" s="55">
        <v>1210</v>
      </c>
      <c r="F15" s="172">
        <v>0</v>
      </c>
      <c r="G15" s="166">
        <v>47.2</v>
      </c>
      <c r="H15" s="33">
        <v>2864.4</v>
      </c>
      <c r="I15" s="33">
        <v>856.8</v>
      </c>
      <c r="J15" s="167">
        <f t="shared" si="1"/>
        <v>2007.6000000000001</v>
      </c>
      <c r="K15" s="168">
        <f t="shared" si="2"/>
        <v>62.62203626220363</v>
      </c>
      <c r="L15" s="169">
        <v>0.148</v>
      </c>
      <c r="M15" s="127">
        <v>1.5</v>
      </c>
      <c r="N15" s="127">
        <f t="shared" si="3"/>
        <v>0.22199999999999998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202" t="s">
        <v>78</v>
      </c>
      <c r="B30" s="203"/>
      <c r="C30" s="30">
        <f aca="true" t="shared" si="4" ref="C30:J30">SUM(C6:C29)</f>
        <v>19595.5</v>
      </c>
      <c r="D30" s="30">
        <f t="shared" si="4"/>
        <v>1979.1</v>
      </c>
      <c r="E30" s="175">
        <f t="shared" si="4"/>
        <v>17616.399999999998</v>
      </c>
      <c r="F30" s="175">
        <f t="shared" si="4"/>
        <v>0</v>
      </c>
      <c r="G30" s="176">
        <f t="shared" si="4"/>
        <v>1167.6000000000001</v>
      </c>
      <c r="H30" s="176">
        <f>SUM(H6:H29)</f>
        <v>66234.7</v>
      </c>
      <c r="I30" s="176">
        <f t="shared" si="4"/>
        <v>19329.8</v>
      </c>
      <c r="J30" s="176">
        <f t="shared" si="4"/>
        <v>46904.9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6" sqref="E16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" ht="11.25">
      <c r="A2" s="115"/>
      <c r="B2" s="116"/>
    </row>
    <row r="3" spans="1:10" ht="72" customHeight="1">
      <c r="A3" s="204" t="s">
        <v>3</v>
      </c>
      <c r="B3" s="202" t="s">
        <v>102</v>
      </c>
      <c r="C3" s="100" t="s">
        <v>114</v>
      </c>
      <c r="D3" s="36" t="s">
        <v>202</v>
      </c>
      <c r="E3" s="36" t="s">
        <v>203</v>
      </c>
      <c r="F3" s="28" t="s">
        <v>132</v>
      </c>
      <c r="G3" s="28" t="s">
        <v>24</v>
      </c>
      <c r="H3" s="196" t="s">
        <v>80</v>
      </c>
      <c r="I3" s="196" t="s">
        <v>19</v>
      </c>
      <c r="J3" s="29" t="s">
        <v>6</v>
      </c>
    </row>
    <row r="4" spans="1:10" ht="49.5" customHeight="1">
      <c r="A4" s="204"/>
      <c r="B4" s="202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197"/>
      <c r="I4" s="197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3819</v>
      </c>
      <c r="E6" s="33">
        <v>414.2</v>
      </c>
      <c r="F6" s="85">
        <f aca="true" t="shared" si="0" ref="F6:F29">D6-E6</f>
        <v>3404.8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2221.2</v>
      </c>
      <c r="E7" s="33">
        <v>175.1</v>
      </c>
      <c r="F7" s="85">
        <f t="shared" si="0"/>
        <v>2046.1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2525.4</v>
      </c>
      <c r="E8" s="33">
        <v>420.1</v>
      </c>
      <c r="F8" s="85">
        <f t="shared" si="0"/>
        <v>2105.3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3717.7</v>
      </c>
      <c r="E9" s="33">
        <v>1337.4</v>
      </c>
      <c r="F9" s="85">
        <f t="shared" si="0"/>
        <v>2380.2999999999997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5098.6</v>
      </c>
      <c r="E10" s="33">
        <v>717.3</v>
      </c>
      <c r="F10" s="85">
        <f t="shared" si="0"/>
        <v>4381.3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10186.7</v>
      </c>
      <c r="E11" s="33">
        <v>7291.7</v>
      </c>
      <c r="F11" s="85">
        <f t="shared" si="0"/>
        <v>2895.000000000001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22895.4</v>
      </c>
      <c r="E12" s="33">
        <v>2539.2</v>
      </c>
      <c r="F12" s="85">
        <f t="shared" si="0"/>
        <v>20356.2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6191</v>
      </c>
      <c r="E13" s="33">
        <v>3671.2</v>
      </c>
      <c r="F13" s="85">
        <f t="shared" si="0"/>
        <v>2519.8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6715.3</v>
      </c>
      <c r="E14" s="33">
        <v>1906.8</v>
      </c>
      <c r="F14" s="85">
        <f t="shared" si="0"/>
        <v>4808.5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2864.4</v>
      </c>
      <c r="E15" s="33">
        <v>856.8</v>
      </c>
      <c r="F15" s="85">
        <f t="shared" si="0"/>
        <v>2007.6000000000001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202" t="s">
        <v>78</v>
      </c>
      <c r="B30" s="203"/>
      <c r="C30" s="86">
        <f>SUM(C6:C29)</f>
        <v>0</v>
      </c>
      <c r="D30" s="86">
        <f>SUM(D6:D29)</f>
        <v>66234.7</v>
      </c>
      <c r="E30" s="86">
        <f>SUM(E6:E29)</f>
        <v>19329.8</v>
      </c>
      <c r="F30" s="143">
        <f>SUM(F6:F29)</f>
        <v>46904.9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45"/>
      <c r="J1" s="145"/>
      <c r="K1" s="145"/>
    </row>
    <row r="2" spans="1:2" ht="11.25">
      <c r="A2" s="115"/>
      <c r="B2" s="116"/>
    </row>
    <row r="3" spans="1:8" ht="58.5" customHeight="1">
      <c r="A3" s="204" t="s">
        <v>3</v>
      </c>
      <c r="B3" s="202" t="s">
        <v>102</v>
      </c>
      <c r="C3" s="100" t="s">
        <v>115</v>
      </c>
      <c r="D3" s="83" t="s">
        <v>144</v>
      </c>
      <c r="E3" s="100" t="s">
        <v>24</v>
      </c>
      <c r="F3" s="196" t="s">
        <v>80</v>
      </c>
      <c r="G3" s="196" t="s">
        <v>5</v>
      </c>
      <c r="H3" s="29" t="s">
        <v>6</v>
      </c>
    </row>
    <row r="4" spans="1:8" ht="38.25" customHeight="1">
      <c r="A4" s="205"/>
      <c r="B4" s="202"/>
      <c r="C4" s="136" t="s">
        <v>81</v>
      </c>
      <c r="D4" s="136" t="s">
        <v>76</v>
      </c>
      <c r="E4" s="146" t="s">
        <v>77</v>
      </c>
      <c r="F4" s="197"/>
      <c r="G4" s="197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48">
        <v>1527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148">
        <v>1574.1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9">
        <v>983.2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148">
        <v>1329.4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148">
        <v>2427.9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148">
        <v>1354.1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148">
        <v>5784.1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148">
        <v>1419.7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148">
        <v>1855.7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148">
        <v>1340.3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202" t="s">
        <v>78</v>
      </c>
      <c r="B23" s="203"/>
      <c r="C23" s="154">
        <f>SUM(C6:C22)</f>
        <v>0</v>
      </c>
      <c r="D23" s="143">
        <f>SUM(D6:D22)</f>
        <v>19595.5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198" t="s">
        <v>72</v>
      </c>
      <c r="B1" s="198"/>
      <c r="C1" s="198"/>
      <c r="D1" s="198"/>
      <c r="E1" s="198"/>
      <c r="F1" s="198"/>
      <c r="G1" s="198"/>
      <c r="H1" s="198"/>
      <c r="I1" s="135"/>
      <c r="J1" s="135"/>
      <c r="K1" s="135"/>
    </row>
    <row r="2" spans="1:2" ht="11.25">
      <c r="A2" s="115"/>
      <c r="B2" s="116"/>
    </row>
    <row r="3" spans="1:8" ht="56.25" customHeight="1">
      <c r="A3" s="204" t="s">
        <v>73</v>
      </c>
      <c r="B3" s="202" t="s">
        <v>102</v>
      </c>
      <c r="C3" s="100" t="s">
        <v>116</v>
      </c>
      <c r="D3" s="100" t="s">
        <v>117</v>
      </c>
      <c r="E3" s="100" t="s">
        <v>24</v>
      </c>
      <c r="F3" s="196" t="s">
        <v>74</v>
      </c>
      <c r="G3" s="196" t="s">
        <v>5</v>
      </c>
      <c r="H3" s="29" t="s">
        <v>6</v>
      </c>
    </row>
    <row r="4" spans="1:8" ht="37.5" customHeight="1">
      <c r="A4" s="205"/>
      <c r="B4" s="202"/>
      <c r="C4" s="136" t="s">
        <v>75</v>
      </c>
      <c r="D4" s="136" t="s">
        <v>76</v>
      </c>
      <c r="E4" s="137" t="s">
        <v>77</v>
      </c>
      <c r="F4" s="197"/>
      <c r="G4" s="197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378.9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201.2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135.2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446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393.1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187.7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1762.9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266.1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606.5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163.2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202" t="s">
        <v>78</v>
      </c>
      <c r="B21" s="203"/>
      <c r="C21" s="86">
        <f>SUM(C6:C20)</f>
        <v>0</v>
      </c>
      <c r="D21" s="143">
        <f>SUM(D6:D20)</f>
        <v>4540.8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198" t="s">
        <v>118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204" t="s">
        <v>3</v>
      </c>
      <c r="B3" s="202" t="s">
        <v>102</v>
      </c>
      <c r="C3" s="68" t="s">
        <v>66</v>
      </c>
      <c r="D3" s="28" t="s">
        <v>145</v>
      </c>
      <c r="E3" s="28" t="s">
        <v>119</v>
      </c>
      <c r="F3" s="36" t="s">
        <v>224</v>
      </c>
      <c r="G3" s="36" t="s">
        <v>221</v>
      </c>
      <c r="H3" s="36" t="s">
        <v>222</v>
      </c>
      <c r="I3" s="100" t="s">
        <v>133</v>
      </c>
      <c r="J3" s="100" t="s">
        <v>24</v>
      </c>
      <c r="K3" s="196" t="s">
        <v>67</v>
      </c>
      <c r="L3" s="196" t="s">
        <v>5</v>
      </c>
      <c r="M3" s="29" t="s">
        <v>6</v>
      </c>
    </row>
    <row r="4" spans="1:13" ht="43.5" customHeight="1">
      <c r="A4" s="204"/>
      <c r="B4" s="202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197"/>
      <c r="L4" s="197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3707.6</v>
      </c>
      <c r="G6" s="13">
        <v>35.1</v>
      </c>
      <c r="H6" s="54">
        <v>379.1</v>
      </c>
      <c r="I6" s="124">
        <f aca="true" t="shared" si="1" ref="I6:I29">F6-G6-H6</f>
        <v>3293.4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2128.1</v>
      </c>
      <c r="G7" s="13">
        <v>35.1</v>
      </c>
      <c r="H7" s="54">
        <v>140</v>
      </c>
      <c r="I7" s="124">
        <f t="shared" si="1"/>
        <v>1953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2464.6</v>
      </c>
      <c r="G8" s="13">
        <v>35.1</v>
      </c>
      <c r="H8" s="54">
        <v>385</v>
      </c>
      <c r="I8" s="124">
        <f t="shared" si="1"/>
        <v>2044.5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3646.9</v>
      </c>
      <c r="G9" s="13">
        <v>751.3</v>
      </c>
      <c r="H9" s="54">
        <v>586.1</v>
      </c>
      <c r="I9" s="124">
        <f t="shared" si="1"/>
        <v>2309.5000000000005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4943.6</v>
      </c>
      <c r="G10" s="13">
        <v>116.9</v>
      </c>
      <c r="H10" s="54">
        <v>600.4</v>
      </c>
      <c r="I10" s="124">
        <f t="shared" si="1"/>
        <v>4226.300000000001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10087.8</v>
      </c>
      <c r="G11" s="13">
        <v>35.1</v>
      </c>
      <c r="H11" s="54">
        <v>7256.6</v>
      </c>
      <c r="I11" s="124">
        <f t="shared" si="1"/>
        <v>2796.0999999999985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20700.9</v>
      </c>
      <c r="G12" s="13">
        <v>1537.6</v>
      </c>
      <c r="H12" s="54">
        <v>1001.6</v>
      </c>
      <c r="I12" s="124">
        <f t="shared" si="1"/>
        <v>18161.700000000004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6142</v>
      </c>
      <c r="G13" s="13">
        <v>35.1</v>
      </c>
      <c r="H13" s="54">
        <v>3636.1</v>
      </c>
      <c r="I13" s="124">
        <f t="shared" si="1"/>
        <v>2470.7999999999997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6558</v>
      </c>
      <c r="G14" s="13">
        <v>716.9</v>
      </c>
      <c r="H14" s="54">
        <v>1189.9</v>
      </c>
      <c r="I14" s="124">
        <f t="shared" si="1"/>
        <v>4651.200000000001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2813.4</v>
      </c>
      <c r="G15" s="13">
        <v>751.2</v>
      </c>
      <c r="H15" s="54">
        <v>105.6</v>
      </c>
      <c r="I15" s="124">
        <f t="shared" si="1"/>
        <v>1956.6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202" t="s">
        <v>65</v>
      </c>
      <c r="B30" s="203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63192.9</v>
      </c>
      <c r="G30" s="86">
        <f t="shared" si="4"/>
        <v>4049.3999999999996</v>
      </c>
      <c r="H30" s="86">
        <f t="shared" si="4"/>
        <v>15280.400000000001</v>
      </c>
      <c r="I30" s="86">
        <f t="shared" si="4"/>
        <v>43863.1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98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4" t="s">
        <v>3</v>
      </c>
      <c r="B3" s="202" t="s">
        <v>102</v>
      </c>
      <c r="C3" s="28" t="s">
        <v>121</v>
      </c>
      <c r="D3" s="27"/>
      <c r="E3" s="27"/>
      <c r="F3" s="36" t="s">
        <v>217</v>
      </c>
      <c r="G3" s="36" t="s">
        <v>223</v>
      </c>
      <c r="H3" s="36" t="s">
        <v>222</v>
      </c>
      <c r="I3" s="100" t="s">
        <v>134</v>
      </c>
      <c r="J3" s="100" t="s">
        <v>24</v>
      </c>
      <c r="K3" s="196" t="s">
        <v>15</v>
      </c>
      <c r="L3" s="196" t="s">
        <v>63</v>
      </c>
      <c r="M3" s="6" t="s">
        <v>6</v>
      </c>
    </row>
    <row r="4" spans="1:13" s="10" customFormat="1" ht="56.25" customHeight="1">
      <c r="A4" s="204"/>
      <c r="B4" s="202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197"/>
      <c r="L4" s="197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3707.6</v>
      </c>
      <c r="G6" s="13">
        <v>35.1</v>
      </c>
      <c r="H6" s="54">
        <v>379.1</v>
      </c>
      <c r="I6" s="105">
        <f aca="true" t="shared" si="0" ref="I6:I29">F6-G6-H6</f>
        <v>3293.4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2128.1</v>
      </c>
      <c r="G7" s="13">
        <v>35.1</v>
      </c>
      <c r="H7" s="54">
        <v>140</v>
      </c>
      <c r="I7" s="105">
        <f t="shared" si="0"/>
        <v>1953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2464.6</v>
      </c>
      <c r="G8" s="13">
        <v>35.1</v>
      </c>
      <c r="H8" s="54">
        <v>385</v>
      </c>
      <c r="I8" s="105">
        <f t="shared" si="0"/>
        <v>2044.5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3646.9</v>
      </c>
      <c r="G9" s="13">
        <v>751.3</v>
      </c>
      <c r="H9" s="54">
        <v>586.1</v>
      </c>
      <c r="I9" s="105">
        <f t="shared" si="0"/>
        <v>2309.5000000000005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4943.6</v>
      </c>
      <c r="G10" s="13">
        <v>116.9</v>
      </c>
      <c r="H10" s="54">
        <v>600.4</v>
      </c>
      <c r="I10" s="105">
        <f t="shared" si="0"/>
        <v>4226.300000000001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10087.8</v>
      </c>
      <c r="G11" s="13">
        <v>35.1</v>
      </c>
      <c r="H11" s="54">
        <v>7256.6</v>
      </c>
      <c r="I11" s="105">
        <f t="shared" si="0"/>
        <v>2796.0999999999985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20700.9</v>
      </c>
      <c r="G12" s="13">
        <v>1537.6</v>
      </c>
      <c r="H12" s="54">
        <v>1001.6</v>
      </c>
      <c r="I12" s="105">
        <f t="shared" si="0"/>
        <v>18161.700000000004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6142</v>
      </c>
      <c r="G13" s="13">
        <v>35.1</v>
      </c>
      <c r="H13" s="54">
        <v>3636.1</v>
      </c>
      <c r="I13" s="105">
        <f t="shared" si="0"/>
        <v>2470.7999999999997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6558</v>
      </c>
      <c r="G14" s="13">
        <v>716.9</v>
      </c>
      <c r="H14" s="54">
        <v>1189.9</v>
      </c>
      <c r="I14" s="105">
        <f t="shared" si="0"/>
        <v>4651.200000000001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2813.4</v>
      </c>
      <c r="G15" s="13">
        <v>751.2</v>
      </c>
      <c r="H15" s="54">
        <v>105.6</v>
      </c>
      <c r="I15" s="105">
        <f t="shared" si="0"/>
        <v>1956.6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202" t="s">
        <v>65</v>
      </c>
      <c r="B30" s="203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63192.9</v>
      </c>
      <c r="G30" s="19">
        <f t="shared" si="3"/>
        <v>4049.3999999999996</v>
      </c>
      <c r="H30" s="19">
        <f t="shared" si="3"/>
        <v>15280.400000000001</v>
      </c>
      <c r="I30" s="19">
        <f t="shared" si="3"/>
        <v>43863.1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2010-01-19T06:54:19Z</cp:lastPrinted>
  <dcterms:created xsi:type="dcterms:W3CDTF">2007-07-17T04:31:37Z</dcterms:created>
  <dcterms:modified xsi:type="dcterms:W3CDTF">2010-01-19T06:57:24Z</dcterms:modified>
  <cp:category/>
  <cp:version/>
  <cp:contentType/>
  <cp:contentStatus/>
</cp:coreProperties>
</file>